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setMgmt\MHSA &amp; SNHP\MHSA Budget Forms\"/>
    </mc:Choice>
  </mc:AlternateContent>
  <xr:revisionPtr revIDLastSave="0" documentId="13_ncr:1_{CB92697E-58E7-4DEA-BE39-64188D121B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udit Supp" sheetId="1" r:id="rId1"/>
  </sheets>
  <definedNames>
    <definedName name="_xlnm.Print_Area" localSheetId="0">'Audit Supp'!$A$1:$Q$192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2" i="1" l="1"/>
  <c r="P113" i="1"/>
  <c r="P114" i="1"/>
  <c r="P111" i="1"/>
  <c r="P24" i="1" l="1"/>
  <c r="O21" i="1"/>
  <c r="O22" i="1"/>
  <c r="P23" i="1"/>
  <c r="O17" i="1"/>
  <c r="O69" i="1"/>
  <c r="O68" i="1"/>
  <c r="O67" i="1"/>
  <c r="O66" i="1"/>
  <c r="O65" i="1"/>
  <c r="O64" i="1"/>
  <c r="O63" i="1"/>
  <c r="O62" i="1"/>
  <c r="O61" i="1"/>
  <c r="O60" i="1"/>
  <c r="O59" i="1"/>
  <c r="O56" i="1"/>
  <c r="O57" i="1"/>
  <c r="O55" i="1"/>
  <c r="O72" i="1"/>
  <c r="O73" i="1"/>
  <c r="O74" i="1"/>
  <c r="O75" i="1"/>
  <c r="O76" i="1"/>
  <c r="O81" i="1"/>
  <c r="O82" i="1"/>
  <c r="O83" i="1"/>
  <c r="O84" i="1"/>
  <c r="O85" i="1"/>
  <c r="O86" i="1"/>
  <c r="O87" i="1"/>
  <c r="O88" i="1"/>
  <c r="O89" i="1"/>
  <c r="O90" i="1"/>
  <c r="O91" i="1"/>
  <c r="O94" i="1"/>
  <c r="O95" i="1"/>
  <c r="O96" i="1"/>
  <c r="O97" i="1"/>
  <c r="O98" i="1"/>
  <c r="O99" i="1"/>
  <c r="O100" i="1"/>
  <c r="O117" i="1"/>
  <c r="P56" i="1"/>
  <c r="P55" i="1"/>
  <c r="P57" i="1"/>
  <c r="P59" i="1"/>
  <c r="P60" i="1"/>
  <c r="P61" i="1"/>
  <c r="P62" i="1"/>
  <c r="P63" i="1"/>
  <c r="P64" i="1"/>
  <c r="P65" i="1"/>
  <c r="P66" i="1"/>
  <c r="P67" i="1"/>
  <c r="P68" i="1"/>
  <c r="P69" i="1"/>
  <c r="P72" i="1"/>
  <c r="P73" i="1"/>
  <c r="P74" i="1"/>
  <c r="P75" i="1"/>
  <c r="P76" i="1"/>
  <c r="P81" i="1"/>
  <c r="P82" i="1"/>
  <c r="P83" i="1"/>
  <c r="P84" i="1"/>
  <c r="P85" i="1"/>
  <c r="P86" i="1"/>
  <c r="P87" i="1"/>
  <c r="P89" i="1"/>
  <c r="P88" i="1"/>
  <c r="P90" i="1"/>
  <c r="P91" i="1"/>
  <c r="P94" i="1"/>
  <c r="P95" i="1"/>
  <c r="P96" i="1"/>
  <c r="P97" i="1"/>
  <c r="P98" i="1"/>
  <c r="P99" i="1"/>
  <c r="P117" i="1"/>
  <c r="P100" i="1"/>
  <c r="F9" i="1"/>
  <c r="F11" i="1"/>
  <c r="P18" i="1"/>
  <c r="P26" i="1"/>
  <c r="P34" i="1" s="1"/>
  <c r="O19" i="1"/>
  <c r="O20" i="1"/>
  <c r="O25" i="1"/>
  <c r="N26" i="1"/>
  <c r="P28" i="1"/>
  <c r="O29" i="1"/>
  <c r="O33" i="1" s="1"/>
  <c r="O34" i="1" s="1"/>
  <c r="O30" i="1"/>
  <c r="O31" i="1"/>
  <c r="O32" i="1"/>
  <c r="N33" i="1"/>
  <c r="N34" i="1" s="1"/>
  <c r="N52" i="1" s="1"/>
  <c r="P33" i="1"/>
  <c r="O36" i="1"/>
  <c r="O40" i="1" s="1"/>
  <c r="O37" i="1"/>
  <c r="O38" i="1"/>
  <c r="O39" i="1"/>
  <c r="N40" i="1"/>
  <c r="P40" i="1"/>
  <c r="O41" i="1"/>
  <c r="O45" i="1" s="1"/>
  <c r="O42" i="1"/>
  <c r="O43" i="1"/>
  <c r="O44" i="1"/>
  <c r="N45" i="1"/>
  <c r="P45" i="1"/>
  <c r="N50" i="1"/>
  <c r="N70" i="1"/>
  <c r="N77" i="1"/>
  <c r="N92" i="1"/>
  <c r="N101" i="1"/>
  <c r="O103" i="1"/>
  <c r="O104" i="1"/>
  <c r="O105" i="1"/>
  <c r="O106" i="1"/>
  <c r="O107" i="1"/>
  <c r="O108" i="1"/>
  <c r="O109" i="1"/>
  <c r="N110" i="1"/>
  <c r="P110" i="1"/>
  <c r="O111" i="1"/>
  <c r="O112" i="1"/>
  <c r="O113" i="1"/>
  <c r="O114" i="1"/>
  <c r="O115" i="1" s="1"/>
  <c r="N115" i="1"/>
  <c r="P115" i="1"/>
  <c r="M136" i="1"/>
  <c r="O26" i="1"/>
  <c r="O58" i="1"/>
  <c r="P58" i="1"/>
  <c r="O48" i="1"/>
  <c r="O47" i="1"/>
  <c r="P48" i="1"/>
  <c r="O118" i="1"/>
  <c r="O49" i="1"/>
  <c r="P47" i="1"/>
  <c r="P49" i="1"/>
  <c r="P118" i="1"/>
  <c r="O110" i="1"/>
  <c r="N119" i="1" l="1"/>
  <c r="N121" i="1" s="1"/>
  <c r="O101" i="1"/>
  <c r="P50" i="1"/>
  <c r="P52" i="1" s="1"/>
  <c r="P92" i="1"/>
  <c r="P70" i="1"/>
  <c r="O70" i="1"/>
  <c r="O50" i="1"/>
  <c r="O52" i="1" s="1"/>
  <c r="P101" i="1"/>
  <c r="P77" i="1"/>
  <c r="O92" i="1"/>
  <c r="O77" i="1"/>
  <c r="P119" i="1" l="1"/>
  <c r="P121" i="1" s="1"/>
  <c r="O119" i="1"/>
  <c r="O121" i="1" s="1"/>
  <c r="M137" i="1" l="1"/>
  <c r="M128" i="1"/>
</calcChain>
</file>

<file path=xl/sharedStrings.xml><?xml version="1.0" encoding="utf-8"?>
<sst xmlns="http://schemas.openxmlformats.org/spreadsheetml/2006/main" count="157" uniqueCount="149">
  <si>
    <t>Miscellaneous</t>
  </si>
  <si>
    <t>Variance - Underfunded or (Overfunded)</t>
  </si>
  <si>
    <t>Total MHSA Optional Expense</t>
  </si>
  <si>
    <t xml:space="preserve">Portion of Deferred Developer Fee </t>
  </si>
  <si>
    <t xml:space="preserve">Operating Expense Reserve </t>
  </si>
  <si>
    <t>Annual Bond Issuance Fees</t>
  </si>
  <si>
    <t>Partnership Asset Management Fees</t>
  </si>
  <si>
    <t xml:space="preserve">HCD MHP Service Fee </t>
  </si>
  <si>
    <t>On-site Supportive Service Costs</t>
  </si>
  <si>
    <t>Optional Expenses paid from available COSR</t>
  </si>
  <si>
    <t>Comments or Variance                                                                                                             Explanation</t>
  </si>
  <si>
    <t>COSR</t>
  </si>
  <si>
    <t>Account Description</t>
  </si>
  <si>
    <t>Net Revenue or (Deficit)</t>
  </si>
  <si>
    <t>Total Cost of Operations</t>
  </si>
  <si>
    <t>6000T</t>
  </si>
  <si>
    <t xml:space="preserve">MHSA Perm Loan Service Fee </t>
  </si>
  <si>
    <t>Replacement Reserve</t>
  </si>
  <si>
    <t>Total Elderly Care Expense</t>
  </si>
  <si>
    <t>Other Service Expenses</t>
  </si>
  <si>
    <t>Rehabilitation Salaries</t>
  </si>
  <si>
    <t>Recreation and Rehabilitation</t>
  </si>
  <si>
    <t>Food</t>
  </si>
  <si>
    <t>Total Financial Expenses</t>
  </si>
  <si>
    <t>6800T</t>
  </si>
  <si>
    <t xml:space="preserve">Portion of Non COSR Deferred Developer Fee </t>
  </si>
  <si>
    <t>6890-50</t>
  </si>
  <si>
    <t>Portion of Non COSR Partnership Asset Management Fees</t>
  </si>
  <si>
    <t>Miscellaneous Financial Expenses</t>
  </si>
  <si>
    <t>Mortgage Insurance Premium/ Service Charge</t>
  </si>
  <si>
    <t>Interest on Notes Payable (Short Term)</t>
  </si>
  <si>
    <t>Interest on Notes Payable (Long Term)</t>
  </si>
  <si>
    <t xml:space="preserve">1st Mortgage (P&amp;I) Debt Service </t>
  </si>
  <si>
    <t>Financial Expenses</t>
  </si>
  <si>
    <t>Total Taxes &amp; Insurance</t>
  </si>
  <si>
    <t>6700T</t>
  </si>
  <si>
    <t>Miscellaneous Taxes, Licenses, Permits &amp; Insurance</t>
  </si>
  <si>
    <t>Health Insurance &amp; Other Benefits</t>
  </si>
  <si>
    <t>Workmen's Compensation</t>
  </si>
  <si>
    <t>Fidelity Bond Insurance</t>
  </si>
  <si>
    <t>Property &amp; Liability Insurance (Hazard)</t>
  </si>
  <si>
    <t>Payroll Taxes (Project's share)</t>
  </si>
  <si>
    <t>Real Estate Taxes</t>
  </si>
  <si>
    <t>Taxes &amp; Insurance</t>
  </si>
  <si>
    <t xml:space="preserve">Total Operating &amp; Maintenance </t>
  </si>
  <si>
    <t>6500T</t>
  </si>
  <si>
    <t>Miscellaneous Operating &amp; Maintenance Expenses</t>
  </si>
  <si>
    <t>Vehicle &amp; Maintenance Equip. Operation &amp; Repairs</t>
  </si>
  <si>
    <t>Snow Removal</t>
  </si>
  <si>
    <t>Heating/Cooling Repairs &amp; Maintenance</t>
  </si>
  <si>
    <t>Security Rent Free Unit</t>
  </si>
  <si>
    <t>Security Payroll/ Contracts</t>
  </si>
  <si>
    <t>Garbage &amp; Trash Removal</t>
  </si>
  <si>
    <t>Operating &amp; Maintenance Rent Free Unit</t>
  </si>
  <si>
    <t>Contracts</t>
  </si>
  <si>
    <t>Supplies</t>
  </si>
  <si>
    <t>Payroll</t>
  </si>
  <si>
    <t>Operating &amp; Maintenance Expenses</t>
  </si>
  <si>
    <t>Comments or Variance                                                                                         Explanation</t>
  </si>
  <si>
    <t>COSR MHSA    Units</t>
  </si>
  <si>
    <t>Non-MHSA Units &amp; Non-COSR MHSA Units</t>
  </si>
  <si>
    <t>Actuals</t>
  </si>
  <si>
    <t>Acct #</t>
  </si>
  <si>
    <t>Total Utilities Expense</t>
  </si>
  <si>
    <t>6400T</t>
  </si>
  <si>
    <t>Sewer</t>
  </si>
  <si>
    <t>Gas</t>
  </si>
  <si>
    <t>Water</t>
  </si>
  <si>
    <t>Electricity</t>
  </si>
  <si>
    <t>Fuel Oil/ Coal</t>
  </si>
  <si>
    <t>Utilities</t>
  </si>
  <si>
    <t>Total Administrative Expenses</t>
  </si>
  <si>
    <t>6263T</t>
  </si>
  <si>
    <t>Miscellaneous Administrative Expenses</t>
  </si>
  <si>
    <t>Bad Debts</t>
  </si>
  <si>
    <t>Bookkeeping Fees/Accounting Services</t>
  </si>
  <si>
    <t>Audit Expense</t>
  </si>
  <si>
    <t>Legal Expense - Project</t>
  </si>
  <si>
    <t>Administrative Rent Free Unit</t>
  </si>
  <si>
    <t>Manager or Superintendent Salaries</t>
  </si>
  <si>
    <t>Management Fee</t>
  </si>
  <si>
    <t>Office or Model Apartment Rent</t>
  </si>
  <si>
    <t>Office Expenses</t>
  </si>
  <si>
    <t>Office Salaries</t>
  </si>
  <si>
    <t>Other Renting Expenses</t>
  </si>
  <si>
    <t>Advertising &amp; Marketing</t>
  </si>
  <si>
    <t>Management Consultants</t>
  </si>
  <si>
    <t>Conventions &amp; Meetings</t>
  </si>
  <si>
    <t>Administrative Expenses</t>
  </si>
  <si>
    <t>EXPENSES</t>
  </si>
  <si>
    <t>Total Revenue</t>
  </si>
  <si>
    <t>5000T</t>
  </si>
  <si>
    <t>Total Other Revenue</t>
  </si>
  <si>
    <t>5900T</t>
  </si>
  <si>
    <t>Miscellaneous Revenue</t>
  </si>
  <si>
    <t>Tenant Charges</t>
  </si>
  <si>
    <t>Laundry &amp; Vending Revenue</t>
  </si>
  <si>
    <t xml:space="preserve"> </t>
  </si>
  <si>
    <t>Other Revenue</t>
  </si>
  <si>
    <t>Total Financial Revenue</t>
  </si>
  <si>
    <t>5400T</t>
  </si>
  <si>
    <t>Revenue from Investments- Miscellaneous Interest</t>
  </si>
  <si>
    <t>Revenue from Investments- Replacement Reserves Interest</t>
  </si>
  <si>
    <t>Revenue from Investments- Residual Receipts Interest</t>
  </si>
  <si>
    <t>Financial Revenue- Project Operations Interest</t>
  </si>
  <si>
    <t>Total Elderly Care Revenue</t>
  </si>
  <si>
    <t>Other Service Revenue</t>
  </si>
  <si>
    <t>Rehabilitation</t>
  </si>
  <si>
    <t>Recreation (Activities) and Rehabilitation</t>
  </si>
  <si>
    <t>Financial Revenue</t>
  </si>
  <si>
    <t xml:space="preserve">Net Rental Revenue </t>
  </si>
  <si>
    <t>5152N</t>
  </si>
  <si>
    <t>Total Vacancies</t>
  </si>
  <si>
    <t>5200T</t>
  </si>
  <si>
    <t>Garage &amp; Parking Spaces</t>
  </si>
  <si>
    <t>Rental Concessions</t>
  </si>
  <si>
    <r>
      <t xml:space="preserve">Apartments- </t>
    </r>
    <r>
      <rPr>
        <b/>
        <sz val="16"/>
        <rFont val="Arial"/>
        <family val="2"/>
      </rPr>
      <t>Non MHSA Unit</t>
    </r>
  </si>
  <si>
    <r>
      <t xml:space="preserve">Apartments- </t>
    </r>
    <r>
      <rPr>
        <b/>
        <sz val="16"/>
        <rFont val="Arial"/>
        <family val="2"/>
      </rPr>
      <t>MHSA Unit</t>
    </r>
  </si>
  <si>
    <t>Vacancies</t>
  </si>
  <si>
    <t xml:space="preserve">Total Rent Revenue </t>
  </si>
  <si>
    <t>5100T</t>
  </si>
  <si>
    <t>Miscellaneous Rent Revenue</t>
  </si>
  <si>
    <t>Other Subsidy (HAP, Voucher, etc.)</t>
  </si>
  <si>
    <t>Rent Revenue- Garage &amp; Parking</t>
  </si>
  <si>
    <t>Rent Revenue- Stores &amp; Commercial</t>
  </si>
  <si>
    <t>Rent</t>
  </si>
  <si>
    <t>REVENUE</t>
  </si>
  <si>
    <t xml:space="preserve">      Per Unit Avg:</t>
  </si>
  <si>
    <t>Total COSR MHSA Units:</t>
  </si>
  <si>
    <t xml:space="preserve">       Total Units:</t>
  </si>
  <si>
    <t>Total # Non-MHSA Units:</t>
  </si>
  <si>
    <t>Total # Non-COSR MHSA Units:</t>
  </si>
  <si>
    <t>Fiscal Year End (FYE)</t>
  </si>
  <si>
    <t>CalHFA#:</t>
  </si>
  <si>
    <t>PROJECT:</t>
  </si>
  <si>
    <t>CALIFORNIA HOUSING FINANCE AGENCY</t>
  </si>
  <si>
    <t>MHSA Operating Budget</t>
  </si>
  <si>
    <t xml:space="preserve">BUDGET YEAR: </t>
  </si>
  <si>
    <t>COSR Payment Before Optional Expenses</t>
  </si>
  <si>
    <t>COSR MHSA Units</t>
  </si>
  <si>
    <r>
      <t xml:space="preserve">Total Other Units - </t>
    </r>
    <r>
      <rPr>
        <b/>
        <sz val="16"/>
        <rFont val="Arial"/>
        <family val="2"/>
      </rPr>
      <t>Non COSR MHSA</t>
    </r>
  </si>
  <si>
    <r>
      <rPr>
        <b/>
        <sz val="16"/>
        <rFont val="Arial"/>
        <family val="2"/>
      </rPr>
      <t>MHSA COSR Units</t>
    </r>
    <r>
      <rPr>
        <sz val="16"/>
        <rFont val="Arial"/>
        <family val="2"/>
      </rPr>
      <t xml:space="preserve"> - Tenant Payment</t>
    </r>
  </si>
  <si>
    <t>5180-010</t>
  </si>
  <si>
    <t>5180-020</t>
  </si>
  <si>
    <r>
      <rPr>
        <b/>
        <sz val="16"/>
        <rFont val="Arial"/>
        <family val="2"/>
      </rPr>
      <t>MHSA COSR Units</t>
    </r>
    <r>
      <rPr>
        <sz val="16"/>
        <rFont val="Arial"/>
        <family val="2"/>
      </rPr>
      <t xml:space="preserve"> - Tenant Rental Subsidy </t>
    </r>
  </si>
  <si>
    <r>
      <rPr>
        <b/>
        <sz val="16"/>
        <rFont val="Arial"/>
        <family val="2"/>
      </rPr>
      <t>Non MHSA COSR Units</t>
    </r>
    <r>
      <rPr>
        <sz val="16"/>
        <rFont val="Arial"/>
        <family val="2"/>
      </rPr>
      <t xml:space="preserve"> - Tenant Rental Subidy </t>
    </r>
  </si>
  <si>
    <t>5180-030</t>
  </si>
  <si>
    <r>
      <rPr>
        <b/>
        <sz val="16"/>
        <rFont val="Arial"/>
        <family val="2"/>
      </rPr>
      <t>MHSA COSR Units</t>
    </r>
    <r>
      <rPr>
        <sz val="16"/>
        <rFont val="Arial"/>
        <family val="2"/>
      </rPr>
      <t xml:space="preserve"> - COSR Advance Recapture</t>
    </r>
  </si>
  <si>
    <t xml:space="preserve"> (Effective 6/2018)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</si>
</sst>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mm/dd"/>
  </numFmts>
  <fonts count="30">
    <font>
      <sz val="10"/>
      <name val="Arial"/>
    </font>
    <font>
      <sz val="16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Geneva"/>
    </font>
    <font>
      <b/>
      <strike/>
      <sz val="16"/>
      <name val="Arial"/>
      <family val="2"/>
    </font>
    <font>
      <b/>
      <u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sz val="2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FFFF99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8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53" applyNumberFormat="0" applyAlignment="0" applyProtection="0"/>
    <xf numFmtId="0" fontId="15" fillId="21" borderId="54" applyNumberFormat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55" applyNumberFormat="0" applyFill="0" applyAlignment="0" applyProtection="0"/>
    <xf numFmtId="0" fontId="20" fillId="0" borderId="56" applyNumberFormat="0" applyFill="0" applyAlignment="0" applyProtection="0"/>
    <xf numFmtId="0" fontId="21" fillId="0" borderId="57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53" applyNumberFormat="0" applyAlignment="0" applyProtection="0"/>
    <xf numFmtId="0" fontId="23" fillId="0" borderId="58" applyNumberFormat="0" applyFill="0" applyAlignment="0" applyProtection="0"/>
    <xf numFmtId="0" fontId="24" fillId="11" borderId="0" applyNumberFormat="0" applyBorder="0" applyAlignment="0" applyProtection="0"/>
    <xf numFmtId="0" fontId="16" fillId="0" borderId="0"/>
    <xf numFmtId="0" fontId="8" fillId="8" borderId="59" applyNumberFormat="0" applyFont="0" applyAlignment="0" applyProtection="0"/>
    <xf numFmtId="0" fontId="25" fillId="20" borderId="60" applyNumberFormat="0" applyAlignment="0" applyProtection="0"/>
    <xf numFmtId="9" fontId="1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1" applyNumberFormat="0" applyFill="0" applyAlignment="0" applyProtection="0"/>
    <xf numFmtId="0" fontId="23" fillId="0" borderId="0" applyNumberFormat="0" applyFill="0" applyBorder="0" applyAlignment="0" applyProtection="0"/>
  </cellStyleXfs>
  <cellXfs count="204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 applyProtection="1">
      <alignment vertical="center"/>
    </xf>
    <xf numFmtId="0" fontId="4" fillId="0" borderId="0" xfId="0" applyFont="1"/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164" fontId="5" fillId="0" borderId="20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</xf>
    <xf numFmtId="0" fontId="7" fillId="0" borderId="11" xfId="0" applyFont="1" applyBorder="1" applyAlignment="1" applyProtection="1">
      <alignment vertical="center"/>
    </xf>
    <xf numFmtId="164" fontId="1" fillId="0" borderId="25" xfId="0" applyNumberFormat="1" applyFont="1" applyFill="1" applyBorder="1" applyAlignment="1" applyProtection="1">
      <alignment horizontal="center" vertical="center"/>
    </xf>
    <xf numFmtId="3" fontId="1" fillId="0" borderId="12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6" fillId="0" borderId="27" xfId="0" applyFont="1" applyBorder="1" applyAlignment="1" applyProtection="1">
      <alignment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vertical="center"/>
      <protection locked="0"/>
    </xf>
    <xf numFmtId="164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  <protection locked="0"/>
    </xf>
    <xf numFmtId="16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right" vertical="center"/>
    </xf>
    <xf numFmtId="0" fontId="5" fillId="0" borderId="26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vertical="center"/>
    </xf>
    <xf numFmtId="0" fontId="6" fillId="0" borderId="46" xfId="0" applyFont="1" applyBorder="1" applyAlignment="1" applyProtection="1">
      <alignment vertical="center"/>
    </xf>
    <xf numFmtId="164" fontId="5" fillId="0" borderId="29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left" vertical="center"/>
    </xf>
    <xf numFmtId="37" fontId="5" fillId="4" borderId="47" xfId="0" applyNumberFormat="1" applyFont="1" applyFill="1" applyBorder="1" applyAlignment="1" applyProtection="1">
      <alignment horizontal="left" vertical="center"/>
    </xf>
    <xf numFmtId="37" fontId="5" fillId="4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/>
    </xf>
    <xf numFmtId="37" fontId="5" fillId="0" borderId="47" xfId="0" applyNumberFormat="1" applyFont="1" applyFill="1" applyBorder="1" applyAlignment="1" applyProtection="1">
      <alignment horizontal="left" vertical="center"/>
    </xf>
    <xf numFmtId="37" fontId="5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5" fillId="4" borderId="48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/>
    </xf>
    <xf numFmtId="0" fontId="1" fillId="0" borderId="4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/>
    <xf numFmtId="37" fontId="5" fillId="4" borderId="0" xfId="0" applyNumberFormat="1" applyFont="1" applyFill="1" applyBorder="1" applyAlignment="1" applyProtection="1">
      <alignment horizontal="right" vertical="center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vertical="center"/>
    </xf>
    <xf numFmtId="165" fontId="5" fillId="4" borderId="0" xfId="0" applyNumberFormat="1" applyFont="1" applyFill="1" applyBorder="1" applyAlignment="1" applyProtection="1">
      <alignment horizontal="right" vertical="center"/>
    </xf>
    <xf numFmtId="165" fontId="5" fillId="4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4" borderId="48" xfId="0" applyFont="1" applyFill="1" applyBorder="1" applyAlignment="1" applyProtection="1"/>
    <xf numFmtId="37" fontId="1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49" xfId="0" applyFont="1" applyFill="1" applyBorder="1" applyAlignment="1" applyProtection="1">
      <alignment horizontal="left"/>
    </xf>
    <xf numFmtId="37" fontId="1" fillId="4" borderId="0" xfId="0" applyNumberFormat="1" applyFont="1" applyFill="1" applyBorder="1" applyAlignment="1" applyProtection="1">
      <alignment horizontal="left" vertical="center"/>
    </xf>
    <xf numFmtId="0" fontId="5" fillId="4" borderId="48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5" fillId="4" borderId="49" xfId="0" applyFont="1" applyFill="1" applyBorder="1" applyAlignment="1" applyProtection="1">
      <alignment horizontal="left" vertical="center"/>
    </xf>
    <xf numFmtId="0" fontId="5" fillId="4" borderId="51" xfId="0" applyFont="1" applyFill="1" applyBorder="1" applyAlignment="1" applyProtection="1">
      <alignment horizontal="right" vertical="center"/>
    </xf>
    <xf numFmtId="0" fontId="1" fillId="3" borderId="43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vertical="center"/>
    </xf>
    <xf numFmtId="0" fontId="10" fillId="3" borderId="43" xfId="0" applyFont="1" applyFill="1" applyBorder="1" applyAlignment="1" applyProtection="1">
      <alignment vertical="center"/>
    </xf>
    <xf numFmtId="0" fontId="5" fillId="4" borderId="52" xfId="0" applyFont="1" applyFill="1" applyBorder="1" applyAlignment="1" applyProtection="1">
      <alignment horizontal="left" vertical="center"/>
    </xf>
    <xf numFmtId="164" fontId="1" fillId="0" borderId="12" xfId="0" applyNumberFormat="1" applyFont="1" applyFill="1" applyBorder="1" applyAlignment="1" applyProtection="1">
      <alignment horizontal="center" vertical="center"/>
      <protection hidden="1"/>
    </xf>
    <xf numFmtId="164" fontId="1" fillId="0" borderId="25" xfId="0" applyNumberFormat="1" applyFont="1" applyFill="1" applyBorder="1" applyAlignment="1" applyProtection="1">
      <alignment horizontal="center" vertical="center"/>
      <protection hidden="1"/>
    </xf>
    <xf numFmtId="164" fontId="5" fillId="0" borderId="25" xfId="0" applyNumberFormat="1" applyFont="1" applyFill="1" applyBorder="1" applyAlignment="1" applyProtection="1">
      <alignment horizontal="center" vertical="center"/>
      <protection hidden="1"/>
    </xf>
    <xf numFmtId="164" fontId="5" fillId="0" borderId="12" xfId="0" applyNumberFormat="1" applyFont="1" applyFill="1" applyBorder="1" applyAlignment="1" applyProtection="1">
      <alignment horizontal="center" vertical="center"/>
      <protection hidden="1"/>
    </xf>
    <xf numFmtId="164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/>
    </xf>
    <xf numFmtId="16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/>
    </xf>
    <xf numFmtId="164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22" borderId="12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16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Alignment="1">
      <alignment wrapText="1"/>
    </xf>
    <xf numFmtId="0" fontId="28" fillId="0" borderId="0" xfId="0" applyFont="1"/>
    <xf numFmtId="0" fontId="29" fillId="0" borderId="0" xfId="0" applyFont="1" applyAlignment="1">
      <alignment horizontal="left" vertical="center" indent="15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 applyProtection="1">
      <alignment vertical="center" wrapText="1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5" fillId="0" borderId="45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5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26" xfId="0" applyFont="1" applyFill="1" applyBorder="1" applyAlignment="1" applyProtection="1">
      <alignment horizontal="right" vertical="center"/>
    </xf>
    <xf numFmtId="0" fontId="5" fillId="0" borderId="25" xfId="0" applyFont="1" applyFill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9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left" vertical="top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left" vertical="center"/>
    </xf>
    <xf numFmtId="0" fontId="9" fillId="0" borderId="26" xfId="1" applyFont="1" applyBorder="1" applyAlignment="1" applyProtection="1">
      <alignment horizontal="left" vertical="center"/>
    </xf>
    <xf numFmtId="0" fontId="9" fillId="0" borderId="25" xfId="1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left" vertical="center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164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5" fontId="5" fillId="0" borderId="4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164" fontId="5" fillId="0" borderId="8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</cellXfs>
  <cellStyles count="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39" xr:uid="{00000000-0005-0000-0000-000026000000}"/>
    <cellStyle name="Normal_Copy of Boulevard Court CalHFA(2) (4) (3)" xfId="1" xr:uid="{00000000-0005-0000-0000-000027000000}"/>
    <cellStyle name="Note 2" xfId="40" xr:uid="{00000000-0005-0000-0000-000028000000}"/>
    <cellStyle name="Output 2" xfId="41" xr:uid="{00000000-0005-0000-0000-000029000000}"/>
    <cellStyle name="Percent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5"/>
  <sheetViews>
    <sheetView showGridLines="0" tabSelected="1" topLeftCell="A3" zoomScale="50" zoomScaleNormal="50" zoomScaleSheetLayoutView="50" workbookViewId="0">
      <selection activeCell="Q20" sqref="Q20"/>
    </sheetView>
  </sheetViews>
  <sheetFormatPr defaultColWidth="9.140625" defaultRowHeight="20.25"/>
  <cols>
    <col min="1" max="1" width="21.7109375" style="1" customWidth="1"/>
    <col min="2" max="2" width="9.28515625" style="1" bestFit="1" customWidth="1"/>
    <col min="3" max="3" width="7.140625" style="1" customWidth="1"/>
    <col min="4" max="4" width="7.5703125" style="1" customWidth="1"/>
    <col min="5" max="5" width="10.28515625" style="1" customWidth="1"/>
    <col min="6" max="6" width="10.140625" style="1" customWidth="1"/>
    <col min="7" max="7" width="6.42578125" style="1" customWidth="1"/>
    <col min="8" max="8" width="9.7109375" style="1" customWidth="1"/>
    <col min="9" max="9" width="6.28515625" style="1" customWidth="1"/>
    <col min="10" max="10" width="9.7109375" style="1" customWidth="1"/>
    <col min="11" max="11" width="6.28515625" style="1" customWidth="1"/>
    <col min="12" max="12" width="9.7109375" style="1" customWidth="1"/>
    <col min="13" max="13" width="6.28515625" style="1" customWidth="1"/>
    <col min="14" max="14" width="23.28515625" style="1" customWidth="1"/>
    <col min="15" max="15" width="23.85546875" style="1" customWidth="1"/>
    <col min="16" max="16" width="23.5703125" style="1" customWidth="1"/>
    <col min="17" max="17" width="93" style="2" customWidth="1"/>
    <col min="18" max="16384" width="9.140625" style="1"/>
  </cols>
  <sheetData>
    <row r="1" spans="1:17" ht="28.15" customHeight="1">
      <c r="A1" s="85" t="s">
        <v>135</v>
      </c>
      <c r="B1" s="83"/>
      <c r="C1" s="83"/>
      <c r="D1" s="83"/>
      <c r="E1" s="83"/>
      <c r="F1" s="83"/>
      <c r="G1" s="84"/>
      <c r="H1" s="84"/>
      <c r="I1" s="84"/>
      <c r="J1" s="84" t="s">
        <v>136</v>
      </c>
      <c r="K1" s="84"/>
      <c r="L1" s="83"/>
      <c r="M1" s="83"/>
      <c r="N1" s="82"/>
      <c r="O1" s="82"/>
      <c r="P1" s="82"/>
      <c r="Q1" s="81" t="s">
        <v>148</v>
      </c>
    </row>
    <row r="2" spans="1:17" ht="10.9" customHeight="1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8"/>
      <c r="O2" s="78"/>
      <c r="P2" s="78"/>
      <c r="Q2" s="47"/>
    </row>
    <row r="3" spans="1:17" ht="28.15" customHeight="1">
      <c r="A3" s="77" t="s">
        <v>134</v>
      </c>
      <c r="B3" s="141"/>
      <c r="C3" s="141"/>
      <c r="D3" s="141"/>
      <c r="E3" s="141"/>
      <c r="F3" s="141"/>
      <c r="G3" s="141"/>
      <c r="H3" s="141"/>
      <c r="I3" s="11"/>
      <c r="J3" s="11"/>
      <c r="K3" s="11"/>
      <c r="L3" s="59"/>
      <c r="M3" s="59" t="s">
        <v>137</v>
      </c>
      <c r="N3" s="51"/>
      <c r="O3" s="61"/>
      <c r="P3" s="76"/>
      <c r="Q3" s="47"/>
    </row>
    <row r="4" spans="1:17" s="53" customFormat="1" ht="15.6" customHeight="1" thickBot="1">
      <c r="A4" s="75"/>
      <c r="B4" s="11"/>
      <c r="C4" s="11"/>
      <c r="D4" s="11"/>
      <c r="E4" s="11"/>
      <c r="F4" s="11"/>
      <c r="G4" s="11"/>
      <c r="H4" s="11"/>
      <c r="I4" s="11"/>
      <c r="J4" s="11"/>
      <c r="K4" s="11"/>
      <c r="L4" s="74"/>
      <c r="M4" s="74"/>
      <c r="N4" s="11"/>
      <c r="O4" s="11"/>
      <c r="P4" s="73"/>
      <c r="Q4" s="54"/>
    </row>
    <row r="5" spans="1:17" ht="31.9" customHeight="1" thickBot="1">
      <c r="A5" s="72" t="s">
        <v>133</v>
      </c>
      <c r="B5" s="142">
        <v>0</v>
      </c>
      <c r="C5" s="142"/>
      <c r="D5" s="71"/>
      <c r="E5" s="70"/>
      <c r="F5" s="69">
        <v>41364</v>
      </c>
      <c r="G5" s="67"/>
      <c r="H5" s="69">
        <v>41455</v>
      </c>
      <c r="I5" s="67"/>
      <c r="J5" s="68">
        <v>41547</v>
      </c>
      <c r="K5" s="67"/>
      <c r="L5" s="68">
        <v>41639</v>
      </c>
      <c r="M5" s="67"/>
      <c r="N5" s="48"/>
      <c r="O5" s="66"/>
      <c r="P5" s="63"/>
      <c r="Q5" s="62"/>
    </row>
    <row r="6" spans="1:17" ht="6" customHeight="1">
      <c r="A6" s="65"/>
      <c r="B6" s="49"/>
      <c r="C6" s="49"/>
      <c r="D6" s="49"/>
      <c r="E6" s="53"/>
      <c r="F6" s="64"/>
      <c r="G6" s="145" t="s">
        <v>132</v>
      </c>
      <c r="H6" s="145"/>
      <c r="I6" s="145"/>
      <c r="J6" s="145"/>
      <c r="K6" s="145"/>
      <c r="L6" s="145"/>
      <c r="M6" s="145"/>
      <c r="N6" s="48"/>
      <c r="O6" s="48"/>
      <c r="P6" s="63"/>
      <c r="Q6" s="62"/>
    </row>
    <row r="7" spans="1:17" ht="60.75">
      <c r="A7" s="60" t="s">
        <v>131</v>
      </c>
      <c r="B7" s="51"/>
      <c r="C7" s="49"/>
      <c r="D7" s="49"/>
      <c r="E7" s="53"/>
      <c r="F7" s="53"/>
      <c r="G7" s="145"/>
      <c r="H7" s="145"/>
      <c r="I7" s="145"/>
      <c r="J7" s="145"/>
      <c r="K7" s="145"/>
      <c r="L7" s="145"/>
      <c r="M7" s="145"/>
      <c r="N7" s="53"/>
      <c r="O7" s="61"/>
      <c r="P7" s="48"/>
      <c r="Q7" s="47"/>
    </row>
    <row r="8" spans="1:17" s="53" customFormat="1" ht="6" customHeight="1">
      <c r="A8" s="58"/>
      <c r="B8" s="57"/>
      <c r="C8" s="49"/>
      <c r="D8" s="49"/>
      <c r="O8" s="61"/>
      <c r="P8" s="55"/>
      <c r="Q8" s="54"/>
    </row>
    <row r="9" spans="1:17" ht="40.5">
      <c r="A9" s="60" t="s">
        <v>130</v>
      </c>
      <c r="B9" s="51">
        <v>100</v>
      </c>
      <c r="C9" s="50" t="s">
        <v>129</v>
      </c>
      <c r="D9" s="59"/>
      <c r="E9" s="50"/>
      <c r="F9" s="143">
        <f>B9+B11+B7</f>
        <v>110</v>
      </c>
      <c r="G9" s="143"/>
      <c r="H9" s="49"/>
      <c r="I9" s="49"/>
      <c r="J9" s="49"/>
      <c r="K9" s="49"/>
      <c r="L9" s="49"/>
      <c r="M9" s="49"/>
      <c r="N9" s="48"/>
      <c r="O9" s="48"/>
      <c r="P9" s="48"/>
      <c r="Q9" s="47"/>
    </row>
    <row r="10" spans="1:17" s="53" customFormat="1" ht="6" customHeight="1">
      <c r="A10" s="58"/>
      <c r="B10" s="57"/>
      <c r="C10" s="50"/>
      <c r="D10" s="50"/>
      <c r="E10" s="50"/>
      <c r="F10" s="56"/>
      <c r="G10" s="49"/>
      <c r="H10" s="49"/>
      <c r="I10" s="49"/>
      <c r="J10" s="49"/>
      <c r="K10" s="49"/>
      <c r="L10" s="49"/>
      <c r="M10" s="49"/>
      <c r="N10" s="55"/>
      <c r="O10" s="55"/>
      <c r="P10" s="55"/>
      <c r="Q10" s="54"/>
    </row>
    <row r="11" spans="1:17" ht="46.15" customHeight="1">
      <c r="A11" s="52" t="s">
        <v>128</v>
      </c>
      <c r="B11" s="51">
        <v>10</v>
      </c>
      <c r="C11" s="50" t="s">
        <v>127</v>
      </c>
      <c r="D11" s="50"/>
      <c r="E11" s="50"/>
      <c r="F11" s="144">
        <f>ROUND(B11/F9,2)</f>
        <v>0.09</v>
      </c>
      <c r="G11" s="144"/>
      <c r="H11" s="50"/>
      <c r="I11" s="49"/>
      <c r="J11" s="49"/>
      <c r="K11" s="49"/>
      <c r="L11" s="49"/>
      <c r="M11" s="49"/>
      <c r="N11" s="48"/>
      <c r="O11" s="48"/>
      <c r="P11" s="48"/>
      <c r="Q11" s="47"/>
    </row>
    <row r="12" spans="1:17" ht="6" customHeight="1" thickBot="1">
      <c r="A12" s="46"/>
      <c r="B12" s="4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  <c r="O12" s="43"/>
      <c r="P12" s="43"/>
      <c r="Q12" s="42"/>
    </row>
    <row r="13" spans="1:17" ht="40.15" customHeight="1">
      <c r="A13" s="114" t="s">
        <v>62</v>
      </c>
      <c r="B13" s="116" t="s">
        <v>12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22" t="s">
        <v>61</v>
      </c>
      <c r="O13" s="122" t="s">
        <v>60</v>
      </c>
      <c r="P13" s="122" t="s">
        <v>139</v>
      </c>
      <c r="Q13" s="124" t="s">
        <v>58</v>
      </c>
    </row>
    <row r="14" spans="1:17" ht="46.15" customHeight="1" thickBot="1">
      <c r="A14" s="115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  <c r="N14" s="123"/>
      <c r="O14" s="123"/>
      <c r="P14" s="123"/>
      <c r="Q14" s="125"/>
    </row>
    <row r="15" spans="1:17" ht="28.15" customHeight="1" thickTop="1">
      <c r="A15" s="41"/>
      <c r="B15" s="129" t="s">
        <v>126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  <c r="N15" s="40"/>
      <c r="O15" s="39"/>
      <c r="P15" s="39"/>
      <c r="Q15" s="38"/>
    </row>
    <row r="16" spans="1:17" ht="27.6" customHeight="1">
      <c r="A16" s="37"/>
      <c r="B16" s="132" t="s">
        <v>125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  <c r="N16" s="19"/>
      <c r="O16" s="18"/>
      <c r="P16" s="18"/>
      <c r="Q16" s="30"/>
    </row>
    <row r="17" spans="1:17" ht="28.15" customHeight="1">
      <c r="A17" s="20">
        <v>5120</v>
      </c>
      <c r="B17" s="126" t="s">
        <v>140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32"/>
      <c r="O17" s="86" t="str">
        <f>IF(N17=0," ",((N17)))</f>
        <v xml:space="preserve"> </v>
      </c>
      <c r="P17" s="87"/>
      <c r="Q17" s="28"/>
    </row>
    <row r="18" spans="1:17" ht="28.15" customHeight="1">
      <c r="A18" s="20">
        <v>5121</v>
      </c>
      <c r="B18" s="126" t="s">
        <v>141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8"/>
      <c r="N18" s="32"/>
      <c r="O18" s="86"/>
      <c r="P18" s="86" t="str">
        <f>IF(N18=0," ",((N18)))</f>
        <v xml:space="preserve"> </v>
      </c>
      <c r="Q18" s="28"/>
    </row>
    <row r="19" spans="1:17" ht="28.15" customHeight="1">
      <c r="A19" s="91">
        <v>5140</v>
      </c>
      <c r="B19" s="126" t="s">
        <v>124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8"/>
      <c r="N19" s="32"/>
      <c r="O19" s="86" t="str">
        <f>IF(N19=0," ",((N19)))</f>
        <v xml:space="preserve"> </v>
      </c>
      <c r="P19" s="86"/>
      <c r="Q19" s="28"/>
    </row>
    <row r="20" spans="1:17" ht="28.15" customHeight="1">
      <c r="A20" s="20">
        <v>5170</v>
      </c>
      <c r="B20" s="126" t="s">
        <v>123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  <c r="N20" s="32"/>
      <c r="O20" s="86" t="str">
        <f>IF(N20=0," ",((N20)))</f>
        <v xml:space="preserve"> </v>
      </c>
      <c r="P20" s="86"/>
      <c r="Q20" s="28"/>
    </row>
    <row r="21" spans="1:17" ht="28.15" customHeight="1">
      <c r="A21" s="20">
        <v>5180</v>
      </c>
      <c r="B21" s="126" t="s">
        <v>122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8"/>
      <c r="N21" s="95"/>
      <c r="O21" s="86" t="str">
        <f t="shared" ref="O21:O22" si="0">IF(N21=0," ",((N21)))</f>
        <v xml:space="preserve"> </v>
      </c>
      <c r="P21" s="86"/>
      <c r="Q21" s="28"/>
    </row>
    <row r="22" spans="1:17" ht="28.15" customHeight="1">
      <c r="A22" s="91" t="s">
        <v>142</v>
      </c>
      <c r="B22" s="138" t="s">
        <v>145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  <c r="N22" s="92"/>
      <c r="O22" s="86" t="str">
        <f t="shared" si="0"/>
        <v xml:space="preserve"> </v>
      </c>
      <c r="P22" s="86"/>
      <c r="Q22" s="28"/>
    </row>
    <row r="23" spans="1:17" ht="28.15" customHeight="1">
      <c r="A23" s="93" t="s">
        <v>143</v>
      </c>
      <c r="B23" s="126" t="s">
        <v>144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  <c r="N23" s="94"/>
      <c r="O23" s="86"/>
      <c r="P23" s="86" t="str">
        <f>IF(N23=0," ",((N23)))</f>
        <v xml:space="preserve"> </v>
      </c>
      <c r="Q23" s="28"/>
    </row>
    <row r="24" spans="1:17" ht="28.15" customHeight="1">
      <c r="A24" s="96" t="s">
        <v>146</v>
      </c>
      <c r="B24" s="126" t="s">
        <v>147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8"/>
      <c r="N24" s="97"/>
      <c r="O24" s="86"/>
      <c r="P24" s="86">
        <f>N24</f>
        <v>0</v>
      </c>
      <c r="Q24" s="28"/>
    </row>
    <row r="25" spans="1:17" ht="28.15" customHeight="1">
      <c r="A25" s="20">
        <v>5190</v>
      </c>
      <c r="B25" s="126" t="s">
        <v>121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8"/>
      <c r="N25" s="32"/>
      <c r="O25" s="86" t="str">
        <f>IF(N25=0," ",((N25)))</f>
        <v xml:space="preserve"> </v>
      </c>
      <c r="P25" s="86"/>
      <c r="Q25" s="28"/>
    </row>
    <row r="26" spans="1:17" s="8" customFormat="1" ht="28.15" customHeight="1">
      <c r="A26" s="23" t="s">
        <v>120</v>
      </c>
      <c r="B26" s="135" t="s">
        <v>119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22">
        <f>SUM(N17:N25)</f>
        <v>0</v>
      </c>
      <c r="O26" s="88">
        <f>SUM(O17:O25)</f>
        <v>0</v>
      </c>
      <c r="P26" s="88">
        <f>SUM(P17:P25)</f>
        <v>0</v>
      </c>
      <c r="Q26" s="21"/>
    </row>
    <row r="27" spans="1:17" ht="28.15" customHeight="1">
      <c r="A27" s="37"/>
      <c r="B27" s="132" t="s">
        <v>118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19"/>
      <c r="O27" s="87"/>
      <c r="P27" s="87"/>
      <c r="Q27" s="30"/>
    </row>
    <row r="28" spans="1:17" ht="28.15" customHeight="1">
      <c r="A28" s="20">
        <v>5220</v>
      </c>
      <c r="B28" s="126" t="s">
        <v>117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32"/>
      <c r="O28" s="86"/>
      <c r="P28" s="86" t="str">
        <f>IF(N28=0," ",((N28)))</f>
        <v xml:space="preserve"> </v>
      </c>
      <c r="Q28" s="28"/>
    </row>
    <row r="29" spans="1:17" ht="28.15" customHeight="1">
      <c r="A29" s="20">
        <v>5240</v>
      </c>
      <c r="B29" s="126" t="s">
        <v>116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32"/>
      <c r="O29" s="86" t="str">
        <f>IF(N29=0," ",((N29)))</f>
        <v xml:space="preserve"> </v>
      </c>
      <c r="P29" s="87"/>
      <c r="Q29" s="28"/>
    </row>
    <row r="30" spans="1:17" ht="28.15" customHeight="1">
      <c r="A30" s="20">
        <v>5250</v>
      </c>
      <c r="B30" s="126" t="s">
        <v>115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N30" s="32"/>
      <c r="O30" s="86" t="str">
        <f>IF(N30=0," ",((N30)))</f>
        <v xml:space="preserve"> </v>
      </c>
      <c r="P30" s="87"/>
      <c r="Q30" s="28"/>
    </row>
    <row r="31" spans="1:17" ht="28.15" customHeight="1">
      <c r="A31" s="20">
        <v>5270</v>
      </c>
      <c r="B31" s="126" t="s">
        <v>114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32"/>
      <c r="O31" s="86" t="str">
        <f>IF(N31=0," ",((N31)))</f>
        <v xml:space="preserve"> </v>
      </c>
      <c r="P31" s="87"/>
      <c r="Q31" s="28"/>
    </row>
    <row r="32" spans="1:17" ht="28.15" customHeight="1">
      <c r="A32" s="20">
        <v>5290</v>
      </c>
      <c r="B32" s="126" t="s">
        <v>0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32"/>
      <c r="O32" s="86" t="str">
        <f>IF(N32=0," ",((N32)))</f>
        <v xml:space="preserve"> </v>
      </c>
      <c r="P32" s="87"/>
      <c r="Q32" s="28"/>
    </row>
    <row r="33" spans="1:17" s="8" customFormat="1" ht="28.15" customHeight="1">
      <c r="A33" s="23" t="s">
        <v>113</v>
      </c>
      <c r="B33" s="135" t="s">
        <v>112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7"/>
      <c r="N33" s="22">
        <f>SUM(N28:N32)</f>
        <v>0</v>
      </c>
      <c r="O33" s="89">
        <f>SUM(O28:O32)</f>
        <v>0</v>
      </c>
      <c r="P33" s="89">
        <f>SUM(P28:P32)</f>
        <v>0</v>
      </c>
      <c r="Q33" s="21"/>
    </row>
    <row r="34" spans="1:17" s="8" customFormat="1" ht="28.15" customHeight="1">
      <c r="A34" s="23" t="s">
        <v>111</v>
      </c>
      <c r="B34" s="135" t="s">
        <v>110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22">
        <f>N26-N33</f>
        <v>0</v>
      </c>
      <c r="O34" s="89">
        <f>O26-O33</f>
        <v>0</v>
      </c>
      <c r="P34" s="89">
        <f>P26-P33</f>
        <v>0</v>
      </c>
      <c r="Q34" s="21"/>
    </row>
    <row r="35" spans="1:17" ht="28.15" customHeight="1">
      <c r="A35" s="20"/>
      <c r="B35" s="132" t="s">
        <v>109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4"/>
      <c r="N35" s="19"/>
      <c r="O35" s="87"/>
      <c r="P35" s="87"/>
      <c r="Q35" s="30"/>
    </row>
    <row r="36" spans="1:17" ht="28.15" customHeight="1">
      <c r="A36" s="20">
        <v>5332</v>
      </c>
      <c r="B36" s="126" t="s">
        <v>22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32"/>
      <c r="O36" s="86" t="str">
        <f>IF(N36=0," ",((N36)))</f>
        <v xml:space="preserve"> </v>
      </c>
      <c r="P36" s="87"/>
      <c r="Q36" s="28"/>
    </row>
    <row r="37" spans="1:17" ht="28.15" customHeight="1">
      <c r="A37" s="20">
        <v>5380</v>
      </c>
      <c r="B37" s="126" t="s">
        <v>108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8"/>
      <c r="N37" s="32"/>
      <c r="O37" s="86" t="str">
        <f>IF(N37=0," ",((N37)))</f>
        <v xml:space="preserve"> </v>
      </c>
      <c r="P37" s="87"/>
      <c r="Q37" s="28"/>
    </row>
    <row r="38" spans="1:17" ht="28.15" customHeight="1">
      <c r="A38" s="20">
        <v>5385</v>
      </c>
      <c r="B38" s="126" t="s">
        <v>107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  <c r="N38" s="32"/>
      <c r="O38" s="86" t="str">
        <f>IF(N38=0," ",((N38)))</f>
        <v xml:space="preserve"> </v>
      </c>
      <c r="P38" s="87"/>
      <c r="Q38" s="28"/>
    </row>
    <row r="39" spans="1:17" ht="28.15" customHeight="1">
      <c r="A39" s="20">
        <v>5390</v>
      </c>
      <c r="B39" s="126" t="s">
        <v>106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8"/>
      <c r="N39" s="32"/>
      <c r="O39" s="86" t="str">
        <f>IF(N39=0," ",((N39)))</f>
        <v xml:space="preserve"> </v>
      </c>
      <c r="P39" s="87"/>
      <c r="Q39" s="28"/>
    </row>
    <row r="40" spans="1:17" s="8" customFormat="1" ht="28.15" customHeight="1">
      <c r="A40" s="23">
        <v>5300</v>
      </c>
      <c r="B40" s="135" t="s">
        <v>105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7"/>
      <c r="N40" s="22">
        <f>SUM(N36:N39)</f>
        <v>0</v>
      </c>
      <c r="O40" s="89">
        <f>SUM(O36:O39)</f>
        <v>0</v>
      </c>
      <c r="P40" s="89">
        <f>SUM(P36:P39)</f>
        <v>0</v>
      </c>
      <c r="Q40" s="21"/>
    </row>
    <row r="41" spans="1:17" ht="28.15" customHeight="1">
      <c r="A41" s="20">
        <v>5410</v>
      </c>
      <c r="B41" s="126" t="s">
        <v>104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  <c r="N41" s="32">
        <v>0</v>
      </c>
      <c r="O41" s="86" t="str">
        <f>IF(N41=0," ",((N41)))</f>
        <v xml:space="preserve"> </v>
      </c>
      <c r="P41" s="87"/>
      <c r="Q41" s="28"/>
    </row>
    <row r="42" spans="1:17" ht="28.15" customHeight="1">
      <c r="A42" s="20">
        <v>5430</v>
      </c>
      <c r="B42" s="126" t="s">
        <v>103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32"/>
      <c r="O42" s="86" t="str">
        <f>IF(N42=0," ",((N42)))</f>
        <v xml:space="preserve"> </v>
      </c>
      <c r="P42" s="87"/>
      <c r="Q42" s="28"/>
    </row>
    <row r="43" spans="1:17" ht="28.15" customHeight="1">
      <c r="A43" s="20">
        <v>5440</v>
      </c>
      <c r="B43" s="126" t="s">
        <v>102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32"/>
      <c r="O43" s="86" t="str">
        <f>IF(N43=0," ",((N43)))</f>
        <v xml:space="preserve"> </v>
      </c>
      <c r="P43" s="87"/>
      <c r="Q43" s="28"/>
    </row>
    <row r="44" spans="1:17" ht="28.15" customHeight="1">
      <c r="A44" s="20">
        <v>5490</v>
      </c>
      <c r="B44" s="126" t="s">
        <v>101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32"/>
      <c r="O44" s="86" t="str">
        <f>IF(N44=0," ",((N44)))</f>
        <v xml:space="preserve"> </v>
      </c>
      <c r="P44" s="87"/>
      <c r="Q44" s="28"/>
    </row>
    <row r="45" spans="1:17" s="8" customFormat="1" ht="28.15" customHeight="1">
      <c r="A45" s="23" t="s">
        <v>100</v>
      </c>
      <c r="B45" s="135" t="s">
        <v>99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22">
        <f>SUM(N41:N44)</f>
        <v>0</v>
      </c>
      <c r="O45" s="89">
        <f>SUM(O41:O44)</f>
        <v>0</v>
      </c>
      <c r="P45" s="89">
        <f>SUM(P41:P44)</f>
        <v>0</v>
      </c>
      <c r="Q45" s="21"/>
    </row>
    <row r="46" spans="1:17" ht="28.15" customHeight="1">
      <c r="A46" s="20"/>
      <c r="B46" s="132" t="s">
        <v>98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19" t="s">
        <v>97</v>
      </c>
      <c r="O46" s="87"/>
      <c r="P46" s="87"/>
      <c r="Q46" s="30"/>
    </row>
    <row r="47" spans="1:17" ht="28.15" customHeight="1">
      <c r="A47" s="20">
        <v>5910</v>
      </c>
      <c r="B47" s="126" t="s">
        <v>96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8"/>
      <c r="N47" s="32"/>
      <c r="O47" s="87" t="str">
        <f>IF(N47=0," ",((N47)*(1-F11)))</f>
        <v xml:space="preserve"> </v>
      </c>
      <c r="P47" s="87" t="str">
        <f>IF(N47=0," ",((N47)*F11))</f>
        <v xml:space="preserve"> </v>
      </c>
      <c r="Q47" s="28"/>
    </row>
    <row r="48" spans="1:17" ht="28.15" customHeight="1">
      <c r="A48" s="20">
        <v>5920</v>
      </c>
      <c r="B48" s="126" t="s">
        <v>95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8"/>
      <c r="N48" s="32"/>
      <c r="O48" s="87" t="str">
        <f>IF(N48=0," ",((N48)*(1-F11)))</f>
        <v xml:space="preserve"> </v>
      </c>
      <c r="P48" s="87" t="str">
        <f>IF(N48=0," ",((N48)*F11))</f>
        <v xml:space="preserve"> </v>
      </c>
      <c r="Q48" s="28"/>
    </row>
    <row r="49" spans="1:23" ht="27.6" customHeight="1">
      <c r="A49" s="20">
        <v>5990</v>
      </c>
      <c r="B49" s="126" t="s">
        <v>94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8"/>
      <c r="N49" s="32"/>
      <c r="O49" s="87" t="str">
        <f>IF(N49=0," ",((N49)*(1-F11)))</f>
        <v xml:space="preserve"> </v>
      </c>
      <c r="P49" s="87" t="str">
        <f>IF(N49=0," ",((N49)*F11))</f>
        <v xml:space="preserve"> </v>
      </c>
      <c r="Q49" s="28"/>
    </row>
    <row r="50" spans="1:23" s="8" customFormat="1" ht="28.15" customHeight="1">
      <c r="A50" s="23" t="s">
        <v>93</v>
      </c>
      <c r="B50" s="135" t="s">
        <v>92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7"/>
      <c r="N50" s="22">
        <f>SUM(N47:N49)</f>
        <v>0</v>
      </c>
      <c r="O50" s="89">
        <f>SUM(O47:O49)</f>
        <v>0</v>
      </c>
      <c r="P50" s="89">
        <f>SUM(P47:P49)</f>
        <v>0</v>
      </c>
      <c r="Q50" s="21"/>
    </row>
    <row r="51" spans="1:23" s="8" customFormat="1" ht="28.15" customHeight="1">
      <c r="A51" s="23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4"/>
      <c r="N51" s="22"/>
      <c r="O51" s="88"/>
      <c r="P51" s="88"/>
      <c r="Q51" s="21"/>
    </row>
    <row r="52" spans="1:23" s="8" customFormat="1" ht="28.15" customHeight="1">
      <c r="A52" s="23" t="s">
        <v>91</v>
      </c>
      <c r="B52" s="135" t="s">
        <v>90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7"/>
      <c r="N52" s="22">
        <f>N34+N40+N45+N50</f>
        <v>0</v>
      </c>
      <c r="O52" s="89">
        <f>O34+O40+O45+O50</f>
        <v>0</v>
      </c>
      <c r="P52" s="89">
        <f>P34+P40+P45+P50</f>
        <v>0</v>
      </c>
      <c r="Q52" s="21"/>
    </row>
    <row r="53" spans="1:23" ht="28.15" customHeight="1">
      <c r="A53" s="20"/>
      <c r="B53" s="149" t="s">
        <v>89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1"/>
      <c r="N53" s="19"/>
      <c r="O53" s="87"/>
      <c r="P53" s="87"/>
      <c r="Q53" s="30"/>
    </row>
    <row r="54" spans="1:23" ht="28.15" customHeight="1">
      <c r="A54" s="20"/>
      <c r="B54" s="132" t="s">
        <v>88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4"/>
      <c r="N54" s="31"/>
      <c r="O54" s="87"/>
      <c r="P54" s="87"/>
      <c r="Q54" s="30"/>
    </row>
    <row r="55" spans="1:23" ht="28.15" customHeight="1">
      <c r="A55" s="20">
        <v>6203</v>
      </c>
      <c r="B55" s="126" t="s">
        <v>87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8"/>
      <c r="N55" s="32"/>
      <c r="O55" s="87" t="str">
        <f>IF(N55=0," ",((N55)*(1-F11)))</f>
        <v xml:space="preserve"> </v>
      </c>
      <c r="P55" s="87" t="str">
        <f>IF(N55=0," ",((N55)*F11))</f>
        <v xml:space="preserve"> </v>
      </c>
      <c r="Q55" s="28"/>
    </row>
    <row r="56" spans="1:23" ht="28.15" customHeight="1">
      <c r="A56" s="20">
        <v>6204</v>
      </c>
      <c r="B56" s="126" t="s">
        <v>86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  <c r="N56" s="32"/>
      <c r="O56" s="87" t="str">
        <f>IF(N56=0," ",((N56)*(1-F11)))</f>
        <v xml:space="preserve"> </v>
      </c>
      <c r="P56" s="87" t="str">
        <f>IF(N56=0," ",((N56)*F11))</f>
        <v xml:space="preserve"> </v>
      </c>
      <c r="Q56" s="28"/>
    </row>
    <row r="57" spans="1:23" ht="28.15" customHeight="1">
      <c r="A57" s="20">
        <v>6210</v>
      </c>
      <c r="B57" s="126" t="s">
        <v>85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32"/>
      <c r="O57" s="87" t="str">
        <f>IF(N57=0," ",((N57)*(1-F11)))</f>
        <v xml:space="preserve"> </v>
      </c>
      <c r="P57" s="87" t="str">
        <f>IF(N57=0," ",((N57)*F11))</f>
        <v xml:space="preserve"> </v>
      </c>
      <c r="Q57" s="28"/>
    </row>
    <row r="58" spans="1:23" ht="28.15" customHeight="1">
      <c r="A58" s="20">
        <v>6250</v>
      </c>
      <c r="B58" s="126" t="s">
        <v>84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8"/>
      <c r="N58" s="32"/>
      <c r="O58" s="87" t="str">
        <f>IF(N58=0," ",((N58)*(1-F11)))</f>
        <v xml:space="preserve"> </v>
      </c>
      <c r="P58" s="87" t="str">
        <f>IF(N58=0," ",((N58)*F11))</f>
        <v xml:space="preserve"> </v>
      </c>
      <c r="Q58" s="28"/>
    </row>
    <row r="59" spans="1:23" ht="28.15" customHeight="1">
      <c r="A59" s="20">
        <v>6310</v>
      </c>
      <c r="B59" s="126" t="s">
        <v>83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32"/>
      <c r="O59" s="87" t="str">
        <f>IF(N59=0," ",((N59)*(1-F11)))</f>
        <v xml:space="preserve"> </v>
      </c>
      <c r="P59" s="87" t="str">
        <f>IF(N59=0," ",((N59)*F11))</f>
        <v xml:space="preserve"> </v>
      </c>
      <c r="Q59" s="28"/>
    </row>
    <row r="60" spans="1:23" ht="28.15" customHeight="1">
      <c r="A60" s="20">
        <v>6311</v>
      </c>
      <c r="B60" s="126" t="s">
        <v>82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8"/>
      <c r="N60" s="32"/>
      <c r="O60" s="87" t="str">
        <f>IF(N60=0," ",((N60)*(1-F11)))</f>
        <v xml:space="preserve"> </v>
      </c>
      <c r="P60" s="87" t="str">
        <f>IF(N60=0," ",((N60)*F11))</f>
        <v xml:space="preserve"> </v>
      </c>
      <c r="Q60" s="28"/>
    </row>
    <row r="61" spans="1:23" ht="28.15" customHeight="1">
      <c r="A61" s="20">
        <v>6312</v>
      </c>
      <c r="B61" s="126" t="s">
        <v>81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  <c r="N61" s="32"/>
      <c r="O61" s="87" t="str">
        <f>IF(N61=0," ",((N61)*(1-F11)))</f>
        <v xml:space="preserve"> </v>
      </c>
      <c r="P61" s="87" t="str">
        <f>IF(N61=0," ",((N61)*F11))</f>
        <v xml:space="preserve"> </v>
      </c>
      <c r="Q61" s="28"/>
    </row>
    <row r="62" spans="1:23" ht="28.15" customHeight="1">
      <c r="A62" s="20">
        <v>6320</v>
      </c>
      <c r="B62" s="126" t="s">
        <v>80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8"/>
      <c r="N62" s="32"/>
      <c r="O62" s="87" t="str">
        <f>IF(N62=0," ",((N62)*(1-F11)))</f>
        <v xml:space="preserve"> </v>
      </c>
      <c r="P62" s="87" t="str">
        <f>IF(N62=0," ",((N62)*F11))</f>
        <v xml:space="preserve"> </v>
      </c>
      <c r="Q62" s="28"/>
      <c r="W62" s="8"/>
    </row>
    <row r="63" spans="1:23" ht="28.15" customHeight="1">
      <c r="A63" s="20">
        <v>6330</v>
      </c>
      <c r="B63" s="126" t="s">
        <v>79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8"/>
      <c r="N63" s="32"/>
      <c r="O63" s="87" t="str">
        <f>IF(N63=0," ",((N63)*(1-F11)))</f>
        <v xml:space="preserve"> </v>
      </c>
      <c r="P63" s="87" t="str">
        <f>IF(N63=0," ",((N63)*F11))</f>
        <v xml:space="preserve"> </v>
      </c>
      <c r="Q63" s="28"/>
    </row>
    <row r="64" spans="1:23" ht="28.15" customHeight="1">
      <c r="A64" s="20">
        <v>6331</v>
      </c>
      <c r="B64" s="126" t="s">
        <v>78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8"/>
      <c r="N64" s="32"/>
      <c r="O64" s="87" t="str">
        <f>IF(N64=0," ",((N64)*(1-F11)))</f>
        <v xml:space="preserve"> </v>
      </c>
      <c r="P64" s="87" t="str">
        <f>IF(N64=0," ",((N64)*F11))</f>
        <v xml:space="preserve"> </v>
      </c>
      <c r="Q64" s="28"/>
    </row>
    <row r="65" spans="1:17" ht="28.15" customHeight="1">
      <c r="A65" s="20">
        <v>6340</v>
      </c>
      <c r="B65" s="126" t="s">
        <v>77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8"/>
      <c r="N65" s="32"/>
      <c r="O65" s="87" t="str">
        <f>IF(N65=0," ",((N65)*(1-F11)))</f>
        <v xml:space="preserve"> </v>
      </c>
      <c r="P65" s="87" t="str">
        <f>IF(N65=0," ",((N65)*F11))</f>
        <v xml:space="preserve"> </v>
      </c>
      <c r="Q65" s="28"/>
    </row>
    <row r="66" spans="1:17" ht="28.15" customHeight="1">
      <c r="A66" s="20">
        <v>6350</v>
      </c>
      <c r="B66" s="126" t="s">
        <v>76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8"/>
      <c r="N66" s="32"/>
      <c r="O66" s="87" t="str">
        <f>IF(N66=0," ",((N66)*(1-F11)))</f>
        <v xml:space="preserve"> </v>
      </c>
      <c r="P66" s="87" t="str">
        <f>IF(N66=0," ",((N66)*F11))</f>
        <v xml:space="preserve"> </v>
      </c>
      <c r="Q66" s="28"/>
    </row>
    <row r="67" spans="1:17" ht="28.15" customHeight="1">
      <c r="A67" s="20">
        <v>6351</v>
      </c>
      <c r="B67" s="126" t="s">
        <v>75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8"/>
      <c r="N67" s="32"/>
      <c r="O67" s="87" t="str">
        <f>IF(N67=0," ",((N67)*(1-F11)))</f>
        <v xml:space="preserve"> </v>
      </c>
      <c r="P67" s="87" t="str">
        <f>IF(N67=0," ",((N67)*F11))</f>
        <v xml:space="preserve"> </v>
      </c>
      <c r="Q67" s="28"/>
    </row>
    <row r="68" spans="1:17" ht="28.15" customHeight="1">
      <c r="A68" s="20">
        <v>6370</v>
      </c>
      <c r="B68" s="126" t="s">
        <v>74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8"/>
      <c r="N68" s="32"/>
      <c r="O68" s="87" t="str">
        <f>IF(N68=0," ",((N68)*(1-F11)))</f>
        <v xml:space="preserve"> </v>
      </c>
      <c r="P68" s="87" t="str">
        <f>IF(N68=0," ",((N68)*F11))</f>
        <v xml:space="preserve"> </v>
      </c>
      <c r="Q68" s="28"/>
    </row>
    <row r="69" spans="1:17" ht="28.15" customHeight="1">
      <c r="A69" s="20">
        <v>6390</v>
      </c>
      <c r="B69" s="126" t="s">
        <v>73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8"/>
      <c r="N69" s="32"/>
      <c r="O69" s="87" t="str">
        <f>IF(N69=0," ",((N69)*(1-F11)))</f>
        <v xml:space="preserve"> </v>
      </c>
      <c r="P69" s="87" t="str">
        <f>IF(N69=0," ",((N69)*F11))</f>
        <v xml:space="preserve"> </v>
      </c>
      <c r="Q69" s="28"/>
    </row>
    <row r="70" spans="1:17" s="8" customFormat="1" ht="28.15" customHeight="1">
      <c r="A70" s="23" t="s">
        <v>72</v>
      </c>
      <c r="B70" s="135" t="s">
        <v>71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7"/>
      <c r="N70" s="22">
        <f>SUM(N55:N69)</f>
        <v>0</v>
      </c>
      <c r="O70" s="89">
        <f>SUM(O55:O69)</f>
        <v>0</v>
      </c>
      <c r="P70" s="89">
        <f>SUM(P55:P69)</f>
        <v>0</v>
      </c>
      <c r="Q70" s="21"/>
    </row>
    <row r="71" spans="1:17" ht="28.15" customHeight="1">
      <c r="A71" s="20"/>
      <c r="B71" s="132" t="s">
        <v>70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4"/>
      <c r="N71" s="19"/>
      <c r="O71" s="87"/>
      <c r="P71" s="87"/>
      <c r="Q71" s="30"/>
    </row>
    <row r="72" spans="1:17" ht="28.15" customHeight="1">
      <c r="A72" s="20">
        <v>6420</v>
      </c>
      <c r="B72" s="126" t="s">
        <v>69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8"/>
      <c r="N72" s="32"/>
      <c r="O72" s="87" t="str">
        <f>IF(N72=0," ",((N72)*(1-F11)))</f>
        <v xml:space="preserve"> </v>
      </c>
      <c r="P72" s="87" t="str">
        <f>IF(N72=0," ",((N72)*F11))</f>
        <v xml:space="preserve"> </v>
      </c>
      <c r="Q72" s="28"/>
    </row>
    <row r="73" spans="1:17" ht="28.15" customHeight="1">
      <c r="A73" s="20">
        <v>6450</v>
      </c>
      <c r="B73" s="126" t="s">
        <v>68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8"/>
      <c r="N73" s="32"/>
      <c r="O73" s="87" t="str">
        <f>IF(N73=0," ",((N73)*(1-F11)))</f>
        <v xml:space="preserve"> </v>
      </c>
      <c r="P73" s="87" t="str">
        <f>IF(N73=0," ",((N73)*F11))</f>
        <v xml:space="preserve"> </v>
      </c>
      <c r="Q73" s="28"/>
    </row>
    <row r="74" spans="1:17" ht="28.15" customHeight="1">
      <c r="A74" s="20">
        <v>6451</v>
      </c>
      <c r="B74" s="126" t="s">
        <v>67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8"/>
      <c r="N74" s="32"/>
      <c r="O74" s="87" t="str">
        <f>IF(N74=0," ",((N74)*(1-F11)))</f>
        <v xml:space="preserve"> </v>
      </c>
      <c r="P74" s="87" t="str">
        <f>IF(N74=0," ",((N74)*F11))</f>
        <v xml:space="preserve"> </v>
      </c>
      <c r="Q74" s="28"/>
    </row>
    <row r="75" spans="1:17" ht="28.15" customHeight="1">
      <c r="A75" s="20">
        <v>6452</v>
      </c>
      <c r="B75" s="126" t="s">
        <v>66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8"/>
      <c r="N75" s="32"/>
      <c r="O75" s="87" t="str">
        <f>IF(N75=0," ",((N75)*(1-F11)))</f>
        <v xml:space="preserve"> </v>
      </c>
      <c r="P75" s="87" t="str">
        <f>IF(N75=0," ",((N75)*F11))</f>
        <v xml:space="preserve"> </v>
      </c>
      <c r="Q75" s="28"/>
    </row>
    <row r="76" spans="1:17" ht="28.15" customHeight="1">
      <c r="A76" s="20">
        <v>6453</v>
      </c>
      <c r="B76" s="126" t="s">
        <v>65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8"/>
      <c r="N76" s="32"/>
      <c r="O76" s="87" t="str">
        <f>IF(N76=0," ",((N76)*(1-F11)))</f>
        <v xml:space="preserve"> </v>
      </c>
      <c r="P76" s="87" t="str">
        <f>IF(N76=0," ",((N76)*F11))</f>
        <v xml:space="preserve"> </v>
      </c>
      <c r="Q76" s="28"/>
    </row>
    <row r="77" spans="1:17" s="8" customFormat="1" ht="28.15" customHeight="1" thickBot="1">
      <c r="A77" s="23" t="s">
        <v>64</v>
      </c>
      <c r="B77" s="135" t="s">
        <v>63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7"/>
      <c r="N77" s="22">
        <f>SUM(N72:N76)</f>
        <v>0</v>
      </c>
      <c r="O77" s="89">
        <f>SUM(O72:O76)</f>
        <v>0</v>
      </c>
      <c r="P77" s="89">
        <f>SUM(P72:P76)</f>
        <v>0</v>
      </c>
      <c r="Q77" s="21"/>
    </row>
    <row r="78" spans="1:17" ht="40.15" customHeight="1">
      <c r="A78" s="114" t="s">
        <v>62</v>
      </c>
      <c r="B78" s="116" t="s">
        <v>12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22" t="s">
        <v>61</v>
      </c>
      <c r="O78" s="146" t="s">
        <v>60</v>
      </c>
      <c r="P78" s="146" t="s">
        <v>59</v>
      </c>
      <c r="Q78" s="124" t="s">
        <v>58</v>
      </c>
    </row>
    <row r="79" spans="1:17" ht="46.15" customHeight="1" thickBot="1">
      <c r="A79" s="115"/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3"/>
      <c r="O79" s="147"/>
      <c r="P79" s="147"/>
      <c r="Q79" s="125"/>
    </row>
    <row r="80" spans="1:17" ht="28.15" customHeight="1" thickTop="1">
      <c r="A80" s="20"/>
      <c r="B80" s="132" t="s">
        <v>57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4"/>
      <c r="N80" s="19"/>
      <c r="O80" s="87"/>
      <c r="P80" s="87"/>
      <c r="Q80" s="30"/>
    </row>
    <row r="81" spans="1:17" ht="28.15" customHeight="1">
      <c r="A81" s="20">
        <v>6510</v>
      </c>
      <c r="B81" s="126" t="s">
        <v>56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8"/>
      <c r="N81" s="32"/>
      <c r="O81" s="87" t="str">
        <f>IF(N81=0," ",((N81)*(1-F11)))</f>
        <v xml:space="preserve"> </v>
      </c>
      <c r="P81" s="87" t="str">
        <f>IF(N81=0," ",((N81)*F11))</f>
        <v xml:space="preserve"> </v>
      </c>
      <c r="Q81" s="28"/>
    </row>
    <row r="82" spans="1:17" ht="28.15" customHeight="1">
      <c r="A82" s="20">
        <v>6515</v>
      </c>
      <c r="B82" s="126" t="s">
        <v>55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8"/>
      <c r="N82" s="32"/>
      <c r="O82" s="87" t="str">
        <f>IF(N82=0," ",((N82)*(1-F11)))</f>
        <v xml:space="preserve"> </v>
      </c>
      <c r="P82" s="87" t="str">
        <f>IF(N82=0," ",((N82)*F11))</f>
        <v xml:space="preserve"> </v>
      </c>
      <c r="Q82" s="28"/>
    </row>
    <row r="83" spans="1:17" ht="28.15" customHeight="1">
      <c r="A83" s="20">
        <v>6520</v>
      </c>
      <c r="B83" s="126" t="s">
        <v>54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8"/>
      <c r="N83" s="32"/>
      <c r="O83" s="87" t="str">
        <f>IF(N83=0," ",((N83)*(1-F11)))</f>
        <v xml:space="preserve"> </v>
      </c>
      <c r="P83" s="87" t="str">
        <f>IF(N83=0," ",((N83)*F11))</f>
        <v xml:space="preserve"> </v>
      </c>
      <c r="Q83" s="28"/>
    </row>
    <row r="84" spans="1:17" ht="28.15" customHeight="1">
      <c r="A84" s="20">
        <v>6521</v>
      </c>
      <c r="B84" s="126" t="s">
        <v>53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8"/>
      <c r="N84" s="32"/>
      <c r="O84" s="87" t="str">
        <f>IF(N84=0," ",((N84)*(1-F11)))</f>
        <v xml:space="preserve"> </v>
      </c>
      <c r="P84" s="87" t="str">
        <f>IF(N84=0," ",((N84)*F11))</f>
        <v xml:space="preserve"> </v>
      </c>
      <c r="Q84" s="28"/>
    </row>
    <row r="85" spans="1:17" ht="28.15" customHeight="1">
      <c r="A85" s="20">
        <v>6525</v>
      </c>
      <c r="B85" s="126" t="s">
        <v>52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8"/>
      <c r="N85" s="32"/>
      <c r="O85" s="87" t="str">
        <f>IF(N85=0," ",((N85)*(1-F11)))</f>
        <v xml:space="preserve"> </v>
      </c>
      <c r="P85" s="87" t="str">
        <f>IF(N85=0," ",((N85)*F11))</f>
        <v xml:space="preserve"> </v>
      </c>
      <c r="Q85" s="28"/>
    </row>
    <row r="86" spans="1:17" ht="28.15" customHeight="1">
      <c r="A86" s="20">
        <v>6530</v>
      </c>
      <c r="B86" s="126" t="s">
        <v>51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8"/>
      <c r="N86" s="32"/>
      <c r="O86" s="87" t="str">
        <f>IF(N86=0," ",((N86)*(1-F11)))</f>
        <v xml:space="preserve"> </v>
      </c>
      <c r="P86" s="87" t="str">
        <f>IF(N86=0," ",((N86)*F11))</f>
        <v xml:space="preserve"> </v>
      </c>
      <c r="Q86" s="28"/>
    </row>
    <row r="87" spans="1:17" ht="28.15" customHeight="1">
      <c r="A87" s="20">
        <v>6531</v>
      </c>
      <c r="B87" s="126" t="s">
        <v>50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8"/>
      <c r="N87" s="32"/>
      <c r="O87" s="87" t="str">
        <f>IF(N87=0," ",((N87)*(1-F11)))</f>
        <v xml:space="preserve"> </v>
      </c>
      <c r="P87" s="87" t="str">
        <f>IF(N87=0," ",((N87)*F11))</f>
        <v xml:space="preserve"> </v>
      </c>
      <c r="Q87" s="28"/>
    </row>
    <row r="88" spans="1:17" ht="28.15" customHeight="1">
      <c r="A88" s="20">
        <v>6546</v>
      </c>
      <c r="B88" s="126" t="s">
        <v>49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8"/>
      <c r="N88" s="32"/>
      <c r="O88" s="87" t="str">
        <f>IF(N88=0," ",((N88)*(1-F1)))</f>
        <v xml:space="preserve"> </v>
      </c>
      <c r="P88" s="87" t="str">
        <f>IF(N88=0," ",((N88)*F11))</f>
        <v xml:space="preserve"> </v>
      </c>
      <c r="Q88" s="28"/>
    </row>
    <row r="89" spans="1:17" ht="28.15" customHeight="1">
      <c r="A89" s="20">
        <v>6548</v>
      </c>
      <c r="B89" s="126" t="s">
        <v>48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8"/>
      <c r="N89" s="32"/>
      <c r="O89" s="87" t="str">
        <f>IF(N89=0," ",((N89)*(1-F11)))</f>
        <v xml:space="preserve"> </v>
      </c>
      <c r="P89" s="87" t="str">
        <f>IF(N89=0," ",((N89)*F11))</f>
        <v xml:space="preserve"> </v>
      </c>
      <c r="Q89" s="28"/>
    </row>
    <row r="90" spans="1:17" ht="28.15" customHeight="1">
      <c r="A90" s="20">
        <v>6570</v>
      </c>
      <c r="B90" s="126" t="s">
        <v>47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8"/>
      <c r="N90" s="32"/>
      <c r="O90" s="87" t="str">
        <f>IF(N90=0," ",((N90)*(1-F11)))</f>
        <v xml:space="preserve"> </v>
      </c>
      <c r="P90" s="87" t="str">
        <f>IF(N90=0," ",((N90)*F11))</f>
        <v xml:space="preserve"> </v>
      </c>
      <c r="Q90" s="28"/>
    </row>
    <row r="91" spans="1:17" ht="28.15" customHeight="1">
      <c r="A91" s="20">
        <v>6590</v>
      </c>
      <c r="B91" s="126" t="s">
        <v>46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8"/>
      <c r="N91" s="32"/>
      <c r="O91" s="87" t="str">
        <f>IF(N91=0," ",((N91)*(1-F11)))</f>
        <v xml:space="preserve"> </v>
      </c>
      <c r="P91" s="87" t="str">
        <f>IF(N91=0," ",((N91)*F11))</f>
        <v xml:space="preserve"> </v>
      </c>
      <c r="Q91" s="28"/>
    </row>
    <row r="92" spans="1:17" s="8" customFormat="1" ht="28.15" customHeight="1">
      <c r="A92" s="23" t="s">
        <v>45</v>
      </c>
      <c r="B92" s="135" t="s">
        <v>44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7"/>
      <c r="N92" s="22">
        <f>SUM(N81:N91)</f>
        <v>0</v>
      </c>
      <c r="O92" s="89">
        <f>SUM(O81:O91)</f>
        <v>0</v>
      </c>
      <c r="P92" s="89">
        <f>SUM(P81:P91)</f>
        <v>0</v>
      </c>
      <c r="Q92" s="21"/>
    </row>
    <row r="93" spans="1:17" ht="28.15" customHeight="1">
      <c r="A93" s="20"/>
      <c r="B93" s="132" t="s">
        <v>43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4"/>
      <c r="N93" s="19"/>
      <c r="O93" s="87"/>
      <c r="P93" s="87"/>
      <c r="Q93" s="30"/>
    </row>
    <row r="94" spans="1:17" ht="28.15" customHeight="1">
      <c r="A94" s="20">
        <v>6710</v>
      </c>
      <c r="B94" s="126" t="s">
        <v>42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8"/>
      <c r="N94" s="32"/>
      <c r="O94" s="87" t="str">
        <f>IF(N94=0," ",((N94)*(1-F11)))</f>
        <v xml:space="preserve"> </v>
      </c>
      <c r="P94" s="87" t="str">
        <f>IF(N94=0," ",((N94)*F11))</f>
        <v xml:space="preserve"> </v>
      </c>
      <c r="Q94" s="28"/>
    </row>
    <row r="95" spans="1:17" ht="28.15" customHeight="1">
      <c r="A95" s="20">
        <v>6711</v>
      </c>
      <c r="B95" s="126" t="s">
        <v>41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8"/>
      <c r="N95" s="32"/>
      <c r="O95" s="87" t="str">
        <f>IF(N95=0," ",((N95)*(1-F11)))</f>
        <v xml:space="preserve"> </v>
      </c>
      <c r="P95" s="87" t="str">
        <f>IF(N95=0," ",((N95)*F11))</f>
        <v xml:space="preserve"> </v>
      </c>
      <c r="Q95" s="28"/>
    </row>
    <row r="96" spans="1:17" ht="28.15" customHeight="1">
      <c r="A96" s="20">
        <v>6720</v>
      </c>
      <c r="B96" s="126" t="s">
        <v>40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8"/>
      <c r="N96" s="32"/>
      <c r="O96" s="87" t="str">
        <f>IF(N96=0," ",((N96)*(1-F11)))</f>
        <v xml:space="preserve"> </v>
      </c>
      <c r="P96" s="87" t="str">
        <f>IF(N96=0," ",((N96)*F11))</f>
        <v xml:space="preserve"> </v>
      </c>
      <c r="Q96" s="28"/>
    </row>
    <row r="97" spans="1:17" ht="28.15" customHeight="1">
      <c r="A97" s="20">
        <v>6721</v>
      </c>
      <c r="B97" s="126" t="s">
        <v>39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8"/>
      <c r="N97" s="32"/>
      <c r="O97" s="87" t="str">
        <f>IF(N97=0," ",((N97)*(1-F11)))</f>
        <v xml:space="preserve"> </v>
      </c>
      <c r="P97" s="87" t="str">
        <f>IF(N97=0," ",((N97)*F11))</f>
        <v xml:space="preserve"> </v>
      </c>
      <c r="Q97" s="28"/>
    </row>
    <row r="98" spans="1:17" ht="28.15" customHeight="1">
      <c r="A98" s="20">
        <v>6722</v>
      </c>
      <c r="B98" s="126" t="s">
        <v>38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8"/>
      <c r="N98" s="32"/>
      <c r="O98" s="87" t="str">
        <f>IF(N98=0," ",((N98)*(1-F11)))</f>
        <v xml:space="preserve"> </v>
      </c>
      <c r="P98" s="87" t="str">
        <f>IF(N98=0," ",((N98)*F11))</f>
        <v xml:space="preserve"> </v>
      </c>
      <c r="Q98" s="28"/>
    </row>
    <row r="99" spans="1:17" ht="28.15" customHeight="1">
      <c r="A99" s="20">
        <v>6723</v>
      </c>
      <c r="B99" s="126" t="s">
        <v>37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8"/>
      <c r="N99" s="32"/>
      <c r="O99" s="87" t="str">
        <f>IF(N99=0," ",((N99)*(1-F11)))</f>
        <v xml:space="preserve"> </v>
      </c>
      <c r="P99" s="87" t="str">
        <f>IF(N99=0," ",((N99)*F11))</f>
        <v xml:space="preserve"> </v>
      </c>
      <c r="Q99" s="28"/>
    </row>
    <row r="100" spans="1:17" ht="28.15" customHeight="1">
      <c r="A100" s="20">
        <v>6790</v>
      </c>
      <c r="B100" s="126" t="s">
        <v>36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8"/>
      <c r="N100" s="32"/>
      <c r="O100" s="87" t="str">
        <f>IF(N100=0," ",((N100)*(1-F11)))</f>
        <v xml:space="preserve"> </v>
      </c>
      <c r="P100" s="87" t="str">
        <f>IF(N100=0," ",((N100)*F11))</f>
        <v xml:space="preserve"> </v>
      </c>
      <c r="Q100" s="28"/>
    </row>
    <row r="101" spans="1:17" s="8" customFormat="1" ht="28.15" customHeight="1">
      <c r="A101" s="23" t="s">
        <v>35</v>
      </c>
      <c r="B101" s="135" t="s">
        <v>34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7"/>
      <c r="N101" s="22">
        <f>SUM(N94:N100)</f>
        <v>0</v>
      </c>
      <c r="O101" s="89">
        <f>SUM(O94:O100)</f>
        <v>0</v>
      </c>
      <c r="P101" s="89">
        <f>SUM(P94:P100)</f>
        <v>0</v>
      </c>
      <c r="Q101" s="21"/>
    </row>
    <row r="102" spans="1:17" s="8" customFormat="1" ht="28.15" customHeight="1">
      <c r="A102" s="23"/>
      <c r="B102" s="132" t="s">
        <v>33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4"/>
      <c r="N102" s="33"/>
      <c r="O102" s="88"/>
      <c r="P102" s="88"/>
      <c r="Q102" s="21"/>
    </row>
    <row r="103" spans="1:17" ht="28.15" customHeight="1">
      <c r="A103" s="20">
        <v>6820</v>
      </c>
      <c r="B103" s="126" t="s">
        <v>32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8"/>
      <c r="N103" s="32"/>
      <c r="O103" s="86" t="str">
        <f t="shared" ref="O103:O109" si="1">IF(N103=0," ",((N103)))</f>
        <v xml:space="preserve"> </v>
      </c>
      <c r="P103" s="87"/>
      <c r="Q103" s="28"/>
    </row>
    <row r="104" spans="1:17" ht="28.15" customHeight="1">
      <c r="A104" s="20">
        <v>6830</v>
      </c>
      <c r="B104" s="126" t="s">
        <v>31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8"/>
      <c r="N104" s="32"/>
      <c r="O104" s="86" t="str">
        <f t="shared" si="1"/>
        <v xml:space="preserve"> </v>
      </c>
      <c r="P104" s="87"/>
      <c r="Q104" s="28"/>
    </row>
    <row r="105" spans="1:17" ht="28.15" customHeight="1">
      <c r="A105" s="20">
        <v>6840</v>
      </c>
      <c r="B105" s="126" t="s">
        <v>30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8"/>
      <c r="N105" s="32"/>
      <c r="O105" s="86" t="str">
        <f t="shared" si="1"/>
        <v xml:space="preserve"> </v>
      </c>
      <c r="P105" s="87"/>
      <c r="Q105" s="28"/>
    </row>
    <row r="106" spans="1:17" ht="28.15" customHeight="1">
      <c r="A106" s="20">
        <v>6850</v>
      </c>
      <c r="B106" s="126" t="s">
        <v>29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N106" s="32"/>
      <c r="O106" s="86" t="str">
        <f t="shared" si="1"/>
        <v xml:space="preserve"> </v>
      </c>
      <c r="P106" s="87"/>
      <c r="Q106" s="28"/>
    </row>
    <row r="107" spans="1:17" ht="28.15" customHeight="1">
      <c r="A107" s="20">
        <v>6890</v>
      </c>
      <c r="B107" s="126" t="s">
        <v>28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8"/>
      <c r="N107" s="32"/>
      <c r="O107" s="86" t="str">
        <f t="shared" si="1"/>
        <v xml:space="preserve"> </v>
      </c>
      <c r="P107" s="87"/>
      <c r="Q107" s="28"/>
    </row>
    <row r="108" spans="1:17" ht="28.15" customHeight="1">
      <c r="A108" s="20" t="s">
        <v>26</v>
      </c>
      <c r="B108" s="126" t="s">
        <v>27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8"/>
      <c r="N108" s="32"/>
      <c r="O108" s="86" t="str">
        <f t="shared" si="1"/>
        <v xml:space="preserve"> </v>
      </c>
      <c r="P108" s="87"/>
      <c r="Q108" s="28"/>
    </row>
    <row r="109" spans="1:17" ht="28.15" customHeight="1">
      <c r="A109" s="20" t="s">
        <v>26</v>
      </c>
      <c r="B109" s="126" t="s">
        <v>25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8"/>
      <c r="N109" s="32"/>
      <c r="O109" s="86" t="str">
        <f t="shared" si="1"/>
        <v xml:space="preserve"> </v>
      </c>
      <c r="P109" s="87"/>
      <c r="Q109" s="28"/>
    </row>
    <row r="110" spans="1:17" s="8" customFormat="1" ht="28.15" customHeight="1">
      <c r="A110" s="23" t="s">
        <v>24</v>
      </c>
      <c r="B110" s="135" t="s">
        <v>23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7"/>
      <c r="N110" s="22">
        <f>SUM(N103:N109)</f>
        <v>0</v>
      </c>
      <c r="O110" s="89">
        <f>SUM(O103:O109)</f>
        <v>0</v>
      </c>
      <c r="P110" s="89">
        <f>SUM(P103:P109)</f>
        <v>0</v>
      </c>
      <c r="Q110" s="21"/>
    </row>
    <row r="111" spans="1:17" ht="28.15" customHeight="1">
      <c r="A111" s="20">
        <v>6932</v>
      </c>
      <c r="B111" s="126" t="s">
        <v>22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8"/>
      <c r="N111" s="32"/>
      <c r="O111" s="86" t="str">
        <f>IF(N111=0," ",((N111)))</f>
        <v xml:space="preserve"> </v>
      </c>
      <c r="P111" s="87" t="str">
        <f>IF(N111=0," ",((N111)*F$11))</f>
        <v xml:space="preserve"> </v>
      </c>
      <c r="Q111" s="28"/>
    </row>
    <row r="112" spans="1:17" ht="28.15" customHeight="1">
      <c r="A112" s="20">
        <v>6980</v>
      </c>
      <c r="B112" s="126" t="s">
        <v>21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8"/>
      <c r="N112" s="32"/>
      <c r="O112" s="86" t="str">
        <f>IF(N112=0," ",((N112)))</f>
        <v xml:space="preserve"> </v>
      </c>
      <c r="P112" s="87" t="str">
        <f t="shared" ref="P112:P114" si="2">IF(N112=0," ",((N112)*F$11))</f>
        <v xml:space="preserve"> </v>
      </c>
      <c r="Q112" s="28"/>
    </row>
    <row r="113" spans="1:17" ht="28.15" customHeight="1">
      <c r="A113" s="20">
        <v>6983</v>
      </c>
      <c r="B113" s="126" t="s">
        <v>20</v>
      </c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8"/>
      <c r="N113" s="32"/>
      <c r="O113" s="86" t="str">
        <f>IF(N113=0," ",((N113)))</f>
        <v xml:space="preserve"> </v>
      </c>
      <c r="P113" s="87" t="str">
        <f t="shared" si="2"/>
        <v xml:space="preserve"> </v>
      </c>
      <c r="Q113" s="28"/>
    </row>
    <row r="114" spans="1:17" ht="28.15" customHeight="1">
      <c r="A114" s="20">
        <v>6990</v>
      </c>
      <c r="B114" s="126" t="s">
        <v>19</v>
      </c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8"/>
      <c r="N114" s="32"/>
      <c r="O114" s="86" t="str">
        <f>IF(N114=0," ",((N114)))</f>
        <v xml:space="preserve"> </v>
      </c>
      <c r="P114" s="87" t="str">
        <f t="shared" si="2"/>
        <v xml:space="preserve"> </v>
      </c>
      <c r="Q114" s="28"/>
    </row>
    <row r="115" spans="1:17" s="8" customFormat="1" ht="28.15" customHeight="1">
      <c r="A115" s="23">
        <v>6900</v>
      </c>
      <c r="B115" s="135" t="s">
        <v>18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7"/>
      <c r="N115" s="22">
        <f>SUM(N111:N114)</f>
        <v>0</v>
      </c>
      <c r="O115" s="89">
        <f>SUM(O111:O114)</f>
        <v>0</v>
      </c>
      <c r="P115" s="89">
        <f>SUM(P111:P114)</f>
        <v>0</v>
      </c>
      <c r="Q115" s="21"/>
    </row>
    <row r="116" spans="1:17" ht="28.15" customHeight="1">
      <c r="A116" s="20"/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4"/>
      <c r="N116" s="31"/>
      <c r="O116" s="87"/>
      <c r="P116" s="87"/>
      <c r="Q116" s="30"/>
    </row>
    <row r="117" spans="1:17" s="27" customFormat="1" ht="28.15" customHeight="1">
      <c r="A117" s="20"/>
      <c r="B117" s="132" t="s">
        <v>17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4"/>
      <c r="N117" s="29"/>
      <c r="O117" s="88" t="str">
        <f>IF(N117=0," ",((N117)*(1-F11)))</f>
        <v xml:space="preserve"> </v>
      </c>
      <c r="P117" s="88" t="str">
        <f>IF(N117=0," ",((N117)*F11))</f>
        <v xml:space="preserve"> </v>
      </c>
      <c r="Q117" s="28"/>
    </row>
    <row r="118" spans="1:17" ht="28.15" customHeight="1">
      <c r="A118" s="26"/>
      <c r="B118" s="157" t="s">
        <v>16</v>
      </c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9"/>
      <c r="N118" s="25"/>
      <c r="O118" s="88" t="str">
        <f>IF(N118=0," ",((N118)*(1-F11)))</f>
        <v xml:space="preserve"> </v>
      </c>
      <c r="P118" s="88" t="str">
        <f>IF(N118=0," ",((N118)*F11))</f>
        <v xml:space="preserve"> </v>
      </c>
      <c r="Q118" s="24"/>
    </row>
    <row r="119" spans="1:17" s="8" customFormat="1" ht="28.15" customHeight="1">
      <c r="A119" s="23" t="s">
        <v>15</v>
      </c>
      <c r="B119" s="132" t="s">
        <v>14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4"/>
      <c r="N119" s="22">
        <f>N70+N77+N92+N101+N110+N115+N117+N118</f>
        <v>0</v>
      </c>
      <c r="O119" s="89">
        <f>SUM(O117:O118)+O70+O77+O92+O101+O110+O115</f>
        <v>0</v>
      </c>
      <c r="P119" s="89">
        <f>SUM(P117:P118)+P70+P77+P92+P101+P110+P115</f>
        <v>0</v>
      </c>
      <c r="Q119" s="21"/>
    </row>
    <row r="120" spans="1:17" ht="28.15" customHeight="1">
      <c r="A120" s="20"/>
      <c r="B120" s="15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4"/>
      <c r="N120" s="19"/>
      <c r="O120" s="87"/>
      <c r="P120" s="87"/>
      <c r="Q120" s="17"/>
    </row>
    <row r="121" spans="1:17" s="8" customFormat="1" ht="28.15" customHeight="1" thickBot="1">
      <c r="A121" s="16"/>
      <c r="B121" s="160" t="s">
        <v>13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2"/>
      <c r="N121" s="15">
        <f>N52-N119</f>
        <v>0</v>
      </c>
      <c r="O121" s="90">
        <f>O52-O119</f>
        <v>0</v>
      </c>
      <c r="P121" s="90">
        <f>P52-P119</f>
        <v>0</v>
      </c>
      <c r="Q121" s="14"/>
    </row>
    <row r="122" spans="1:17" s="8" customFormat="1" ht="27.6" customHeight="1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0"/>
      <c r="O122" s="10"/>
      <c r="P122" s="10"/>
      <c r="Q122" s="13"/>
    </row>
    <row r="123" spans="1:17" s="8" customFormat="1" ht="27.6" customHeight="1">
      <c r="A123" s="1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0"/>
      <c r="O123" s="10"/>
      <c r="P123" s="10"/>
      <c r="Q123" s="13"/>
    </row>
    <row r="124" spans="1:17" s="8" customFormat="1" ht="28.15" customHeight="1">
      <c r="A124" s="1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0"/>
      <c r="O124" s="10"/>
      <c r="P124" s="10"/>
      <c r="Q124" s="13"/>
    </row>
    <row r="125" spans="1:17" s="8" customFormat="1" ht="28.15" customHeight="1" thickBot="1">
      <c r="A125" s="1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0"/>
      <c r="O125" s="10"/>
      <c r="P125" s="10"/>
      <c r="Q125" s="9"/>
    </row>
    <row r="126" spans="1:17" s="8" customFormat="1" ht="28.15" customHeight="1">
      <c r="A126" s="163" t="s">
        <v>12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7" t="s">
        <v>11</v>
      </c>
      <c r="N126" s="168"/>
      <c r="O126" s="171" t="s">
        <v>10</v>
      </c>
      <c r="P126" s="171"/>
      <c r="Q126" s="172"/>
    </row>
    <row r="127" spans="1:17" s="8" customFormat="1" ht="28.15" customHeight="1">
      <c r="A127" s="165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9"/>
      <c r="N127" s="170"/>
      <c r="O127" s="173"/>
      <c r="P127" s="173"/>
      <c r="Q127" s="174"/>
    </row>
    <row r="128" spans="1:17" s="8" customFormat="1" ht="28.15" customHeight="1">
      <c r="A128" s="181" t="s">
        <v>138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8"/>
      <c r="M128" s="182">
        <f>ABS(P121)</f>
        <v>0</v>
      </c>
      <c r="N128" s="183"/>
      <c r="O128" s="184"/>
      <c r="P128" s="185"/>
      <c r="Q128" s="186"/>
    </row>
    <row r="129" spans="1:18" s="8" customFormat="1" ht="28.15" customHeight="1">
      <c r="A129" s="175" t="s">
        <v>9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7"/>
      <c r="N129" s="178"/>
      <c r="O129" s="179"/>
      <c r="P129" s="179"/>
      <c r="Q129" s="180"/>
    </row>
    <row r="130" spans="1:18" s="8" customFormat="1" ht="28.15" customHeight="1">
      <c r="A130" s="187" t="s">
        <v>8</v>
      </c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9"/>
      <c r="N130" s="190"/>
      <c r="O130" s="191"/>
      <c r="P130" s="191"/>
      <c r="Q130" s="192"/>
    </row>
    <row r="131" spans="1:18" s="8" customFormat="1" ht="28.15" customHeight="1">
      <c r="A131" s="187" t="s">
        <v>7</v>
      </c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9"/>
      <c r="N131" s="190"/>
      <c r="O131" s="191"/>
      <c r="P131" s="191"/>
      <c r="Q131" s="192"/>
    </row>
    <row r="132" spans="1:18" s="8" customFormat="1" ht="28.15" customHeight="1">
      <c r="A132" s="187" t="s">
        <v>6</v>
      </c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  <c r="N132" s="190"/>
      <c r="O132" s="191"/>
      <c r="P132" s="191"/>
      <c r="Q132" s="192"/>
    </row>
    <row r="133" spans="1:18" s="8" customFormat="1" ht="28.15" customHeight="1">
      <c r="A133" s="187" t="s">
        <v>5</v>
      </c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9"/>
      <c r="N133" s="190"/>
      <c r="O133" s="191"/>
      <c r="P133" s="191"/>
      <c r="Q133" s="192"/>
    </row>
    <row r="134" spans="1:18" s="8" customFormat="1" ht="28.15" customHeight="1">
      <c r="A134" s="187" t="s">
        <v>4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9"/>
      <c r="N134" s="190"/>
      <c r="O134" s="191"/>
      <c r="P134" s="191"/>
      <c r="Q134" s="192"/>
    </row>
    <row r="135" spans="1:18" s="8" customFormat="1" ht="28.15" customHeight="1">
      <c r="A135" s="187" t="s">
        <v>3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9"/>
      <c r="N135" s="190"/>
      <c r="O135" s="191"/>
      <c r="P135" s="191"/>
      <c r="Q135" s="192"/>
    </row>
    <row r="136" spans="1:18" s="8" customFormat="1" ht="28.15" customHeight="1" thickBot="1">
      <c r="A136" s="200" t="s">
        <v>2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>
        <f>SUM(M130:M135)</f>
        <v>0</v>
      </c>
      <c r="N136" s="203"/>
      <c r="O136" s="155"/>
      <c r="P136" s="155"/>
      <c r="Q136" s="156"/>
    </row>
    <row r="137" spans="1:18" ht="28.9" customHeight="1" thickTop="1" thickBot="1">
      <c r="A137" s="193" t="s">
        <v>1</v>
      </c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5"/>
      <c r="M137" s="196">
        <f>M136-P121</f>
        <v>0</v>
      </c>
      <c r="N137" s="196"/>
      <c r="O137" s="197"/>
      <c r="P137" s="198"/>
      <c r="Q137" s="199"/>
    </row>
    <row r="138" spans="1:18" s="7" customFormat="1" ht="30.6" customHeight="1"/>
    <row r="139" spans="1:18" s="7" customFormat="1" ht="9" customHeight="1"/>
    <row r="140" spans="1:18" s="7" customFormat="1" ht="9" customHeight="1"/>
    <row r="141" spans="1:18" s="7" customFormat="1" ht="9" customHeight="1"/>
    <row r="142" spans="1:18" s="6" customFormat="1" ht="27.75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100"/>
      <c r="R142" s="99"/>
    </row>
    <row r="143" spans="1:18" s="6" customFormat="1" ht="27.75">
      <c r="A143" s="98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100"/>
      <c r="R143" s="99"/>
    </row>
    <row r="144" spans="1:18" s="6" customFormat="1" ht="27.75">
      <c r="A144" s="98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100"/>
      <c r="R144" s="99"/>
    </row>
    <row r="145" spans="1:19" s="6" customFormat="1" ht="33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100"/>
      <c r="R145" s="99"/>
    </row>
    <row r="146" spans="1:19" s="3" customFormat="1" ht="99" customHeight="1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01"/>
      <c r="S146" s="5"/>
    </row>
    <row r="147" spans="1:19" s="3" customFormat="1" ht="32.450000000000003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100"/>
      <c r="R147" s="99"/>
    </row>
    <row r="148" spans="1:19" s="3" customFormat="1" ht="34.1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99"/>
    </row>
    <row r="149" spans="1:19" s="3" customFormat="1" ht="33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100"/>
      <c r="R149" s="99"/>
    </row>
    <row r="150" spans="1:19" s="3" customFormat="1" ht="58.9" customHeight="1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99"/>
    </row>
    <row r="151" spans="1:19" s="3" customFormat="1" ht="33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100"/>
      <c r="R151" s="99"/>
    </row>
    <row r="152" spans="1:19" s="3" customFormat="1" ht="33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100"/>
      <c r="R152" s="99"/>
    </row>
    <row r="153" spans="1:19" s="3" customFormat="1" ht="31.15" customHeight="1">
      <c r="A153" s="102"/>
      <c r="B153" s="103"/>
      <c r="C153" s="99"/>
      <c r="D153" s="99"/>
      <c r="E153" s="99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04"/>
    </row>
    <row r="154" spans="1:19" s="3" customFormat="1" ht="31.15" customHeight="1">
      <c r="A154" s="102"/>
      <c r="B154" s="103"/>
      <c r="C154" s="99"/>
      <c r="D154" s="99"/>
      <c r="E154" s="99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04"/>
    </row>
    <row r="155" spans="1:19" s="3" customFormat="1" ht="31.15" customHeight="1">
      <c r="A155" s="102"/>
      <c r="B155" s="103"/>
      <c r="C155" s="99"/>
      <c r="D155" s="99"/>
      <c r="E155" s="99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4"/>
    </row>
    <row r="156" spans="1:19" s="3" customFormat="1" ht="31.1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100"/>
    </row>
    <row r="157" spans="1:19" s="3" customFormat="1" ht="31.15" customHeight="1">
      <c r="A157" s="102"/>
      <c r="B157" s="99"/>
      <c r="C157" s="99"/>
      <c r="D157" s="99"/>
      <c r="E157" s="99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1:19" s="3" customFormat="1" ht="31.15" customHeight="1">
      <c r="A158" s="102"/>
      <c r="B158" s="99"/>
      <c r="C158" s="99"/>
      <c r="D158" s="99"/>
      <c r="E158" s="99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1:19" s="3" customFormat="1" ht="31.1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106"/>
      <c r="M159" s="99"/>
      <c r="N159" s="99"/>
      <c r="O159" s="99"/>
      <c r="P159" s="99"/>
      <c r="Q159" s="99"/>
      <c r="R159" s="100"/>
    </row>
    <row r="160" spans="1:19" s="3" customFormat="1" ht="31.15" customHeight="1">
      <c r="A160" s="107"/>
      <c r="B160" s="99"/>
      <c r="C160" s="99"/>
      <c r="D160" s="99"/>
      <c r="E160" s="99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04"/>
    </row>
    <row r="161" spans="1:20" s="3" customFormat="1" ht="31.15" customHeight="1">
      <c r="A161" s="107"/>
      <c r="B161" s="99"/>
      <c r="C161" s="99"/>
      <c r="D161" s="99"/>
      <c r="E161" s="99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4"/>
    </row>
    <row r="162" spans="1:20" s="3" customFormat="1" ht="31.1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100"/>
    </row>
    <row r="163" spans="1:20" s="3" customFormat="1" ht="31.15" customHeight="1">
      <c r="A163" s="102"/>
      <c r="B163" s="99"/>
      <c r="C163" s="99"/>
      <c r="D163" s="99"/>
      <c r="E163" s="99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05"/>
    </row>
    <row r="164" spans="1:20" s="3" customFormat="1" ht="31.15" customHeight="1">
      <c r="A164" s="102"/>
      <c r="B164" s="99"/>
      <c r="C164" s="99"/>
      <c r="D164" s="99"/>
      <c r="E164" s="99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05"/>
    </row>
    <row r="165" spans="1:20" s="3" customFormat="1" ht="31.15" customHeight="1">
      <c r="A165" s="102"/>
      <c r="B165" s="99"/>
      <c r="C165" s="99"/>
      <c r="D165" s="99"/>
      <c r="E165" s="99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1:20" s="3" customFormat="1" ht="31.1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100"/>
    </row>
    <row r="167" spans="1:20" s="3" customFormat="1" ht="31.15" customHeight="1">
      <c r="A167" s="102"/>
      <c r="B167" s="99"/>
      <c r="C167" s="99"/>
      <c r="D167" s="99"/>
      <c r="E167" s="99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1:20" s="3" customFormat="1" ht="31.15" customHeight="1">
      <c r="A168" s="102"/>
      <c r="B168" s="99"/>
      <c r="C168" s="99"/>
      <c r="D168" s="99"/>
      <c r="E168" s="99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</row>
    <row r="169" spans="1:20" s="3" customFormat="1" ht="31.15" customHeight="1">
      <c r="A169" s="102"/>
      <c r="B169" s="99"/>
      <c r="C169" s="99"/>
      <c r="D169" s="99"/>
      <c r="E169" s="99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1:20" s="3" customFormat="1" ht="31.1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100"/>
    </row>
    <row r="171" spans="1:20" s="3" customFormat="1" ht="31.15" customHeight="1">
      <c r="A171" s="108"/>
      <c r="B171" s="99"/>
      <c r="C171" s="99"/>
      <c r="D171" s="99"/>
      <c r="E171" s="99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05"/>
    </row>
    <row r="172" spans="1:20" s="3" customFormat="1" ht="31.15" customHeight="1">
      <c r="A172" s="108"/>
      <c r="B172" s="99"/>
      <c r="C172" s="99"/>
      <c r="D172" s="99"/>
      <c r="E172" s="99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1:20" s="3" customFormat="1" ht="31.15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100"/>
    </row>
    <row r="174" spans="1:20" s="3" customFormat="1" ht="31.15" customHeight="1">
      <c r="A174" s="109"/>
      <c r="B174" s="99"/>
      <c r="C174" s="99"/>
      <c r="D174" s="99"/>
      <c r="E174" s="99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04"/>
      <c r="S174" s="4"/>
      <c r="T174" s="4"/>
    </row>
    <row r="175" spans="1:20" s="3" customFormat="1" ht="31.15" customHeight="1">
      <c r="A175" s="107"/>
      <c r="B175" s="99"/>
      <c r="C175" s="99"/>
      <c r="D175" s="99"/>
      <c r="E175" s="99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04"/>
      <c r="S175" s="4"/>
      <c r="T175" s="4"/>
    </row>
    <row r="176" spans="1:20" s="3" customFormat="1" ht="31.15" customHeight="1">
      <c r="A176" s="107"/>
      <c r="B176" s="99"/>
      <c r="C176" s="99"/>
      <c r="D176" s="99"/>
      <c r="E176" s="99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4"/>
      <c r="S176" s="4"/>
      <c r="T176" s="4"/>
    </row>
    <row r="177" spans="1:18" s="3" customFormat="1" ht="31.1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100"/>
    </row>
    <row r="178" spans="1:18" s="3" customFormat="1" ht="31.15" customHeight="1">
      <c r="A178" s="102"/>
      <c r="B178" s="99"/>
      <c r="C178" s="99"/>
      <c r="D178" s="99"/>
      <c r="E178" s="99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05"/>
    </row>
    <row r="179" spans="1:18" s="3" customFormat="1" ht="31.15" customHeight="1">
      <c r="A179" s="102"/>
      <c r="B179" s="99"/>
      <c r="C179" s="99"/>
      <c r="D179" s="99"/>
      <c r="E179" s="99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05"/>
    </row>
    <row r="180" spans="1:18" s="3" customFormat="1" ht="31.15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100"/>
    </row>
    <row r="181" spans="1:18" s="3" customFormat="1" ht="31.1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100"/>
    </row>
    <row r="182" spans="1:18" s="3" customFormat="1" ht="31.15" customHeight="1">
      <c r="A182" s="102"/>
      <c r="B182" s="99"/>
      <c r="C182" s="99"/>
      <c r="D182" s="99"/>
      <c r="E182" s="99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04"/>
    </row>
    <row r="183" spans="1:18" s="3" customFormat="1" ht="31.15" customHeight="1">
      <c r="A183" s="102"/>
      <c r="B183" s="99"/>
      <c r="C183" s="99"/>
      <c r="D183" s="99"/>
      <c r="E183" s="99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04"/>
    </row>
    <row r="184" spans="1:18" s="3" customFormat="1" ht="30.6" customHeight="1">
      <c r="A184" s="102"/>
      <c r="B184" s="99"/>
      <c r="C184" s="99"/>
      <c r="D184" s="99"/>
      <c r="E184" s="99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1:18" s="3" customFormat="1" ht="31.1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100"/>
    </row>
    <row r="186" spans="1:18" s="3" customFormat="1" ht="31.15" customHeight="1">
      <c r="A186" s="107"/>
      <c r="B186" s="99"/>
      <c r="C186" s="99"/>
      <c r="D186" s="99"/>
      <c r="E186" s="99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04"/>
    </row>
    <row r="187" spans="1:18" ht="30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100"/>
      <c r="R187" s="99"/>
    </row>
    <row r="188" spans="1:18" ht="30" customHeight="1">
      <c r="A188" s="111"/>
      <c r="B188" s="111"/>
      <c r="C188" s="111"/>
      <c r="D188" s="111"/>
      <c r="E188" s="111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99"/>
    </row>
    <row r="189" spans="1:18" s="3" customFormat="1" ht="30" customHeight="1">
      <c r="A189" s="111"/>
      <c r="B189" s="111"/>
      <c r="C189" s="111"/>
      <c r="D189" s="111"/>
      <c r="E189" s="111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04"/>
    </row>
    <row r="190" spans="1:18" ht="27">
      <c r="A190" s="99"/>
      <c r="B190" s="99"/>
      <c r="C190" s="99"/>
      <c r="D190" s="99"/>
      <c r="E190" s="99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99"/>
    </row>
    <row r="191" spans="1:18" ht="31.5" customHeight="1">
      <c r="A191" s="109"/>
      <c r="B191" s="109"/>
      <c r="C191" s="109"/>
      <c r="D191" s="109"/>
      <c r="E191" s="109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99"/>
    </row>
    <row r="192" spans="1:18" ht="27.75" customHeight="1">
      <c r="A192" s="108"/>
      <c r="B192" s="108"/>
      <c r="C192" s="108"/>
      <c r="D192" s="108"/>
      <c r="E192" s="10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99"/>
    </row>
    <row r="193" spans="1:18" ht="23.25" customHeight="1">
      <c r="R193" s="99"/>
    </row>
    <row r="194" spans="1:18" ht="32.25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100"/>
      <c r="R194" s="99"/>
    </row>
    <row r="195" spans="1:18" ht="27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00"/>
      <c r="R195" s="99"/>
    </row>
  </sheetData>
  <sheetProtection algorithmName="SHA-512" hashValue="62UUmXfGqm4mKFz1xLJVzPk9sPJFXEshk4GOHePSIwwxc8eAsXja/9f8QTa+RkVoM+hSrSIqT4LOB6+I/ihcLA==" saltValue="KdArI6snjExAA2aYFGEKqQ==" spinCount="100000" sheet="1" selectLockedCells="1"/>
  <mergeCells count="171">
    <mergeCell ref="F191:Q192"/>
    <mergeCell ref="A134:L134"/>
    <mergeCell ref="M134:N134"/>
    <mergeCell ref="O134:Q134"/>
    <mergeCell ref="A130:L130"/>
    <mergeCell ref="M130:N130"/>
    <mergeCell ref="O130:Q130"/>
    <mergeCell ref="A131:L131"/>
    <mergeCell ref="M131:N131"/>
    <mergeCell ref="O131:Q131"/>
    <mergeCell ref="A132:L132"/>
    <mergeCell ref="M132:N132"/>
    <mergeCell ref="O132:Q132"/>
    <mergeCell ref="A133:L133"/>
    <mergeCell ref="M133:N133"/>
    <mergeCell ref="O133:Q133"/>
    <mergeCell ref="A137:L137"/>
    <mergeCell ref="M137:N137"/>
    <mergeCell ref="O137:Q137"/>
    <mergeCell ref="A135:L135"/>
    <mergeCell ref="M135:N135"/>
    <mergeCell ref="O135:Q135"/>
    <mergeCell ref="A136:L136"/>
    <mergeCell ref="M136:N136"/>
    <mergeCell ref="O136:Q136"/>
    <mergeCell ref="B118:M118"/>
    <mergeCell ref="B107:M107"/>
    <mergeCell ref="B108:M108"/>
    <mergeCell ref="B109:M109"/>
    <mergeCell ref="B110:M110"/>
    <mergeCell ref="B111:M111"/>
    <mergeCell ref="B112:M112"/>
    <mergeCell ref="B119:M119"/>
    <mergeCell ref="B120:M120"/>
    <mergeCell ref="B121:M121"/>
    <mergeCell ref="A126:L127"/>
    <mergeCell ref="M126:N127"/>
    <mergeCell ref="O126:Q127"/>
    <mergeCell ref="A129:L129"/>
    <mergeCell ref="M129:N129"/>
    <mergeCell ref="O129:Q129"/>
    <mergeCell ref="A128:L128"/>
    <mergeCell ref="M128:N128"/>
    <mergeCell ref="O128:Q128"/>
    <mergeCell ref="B100:M100"/>
    <mergeCell ref="B113:M113"/>
    <mergeCell ref="B114:M114"/>
    <mergeCell ref="B115:M115"/>
    <mergeCell ref="B116:M116"/>
    <mergeCell ref="B117:M117"/>
    <mergeCell ref="B102:M102"/>
    <mergeCell ref="B103:M103"/>
    <mergeCell ref="B104:M104"/>
    <mergeCell ref="B105:M105"/>
    <mergeCell ref="B106:M106"/>
    <mergeCell ref="B95:M95"/>
    <mergeCell ref="B96:M96"/>
    <mergeCell ref="B97:M97"/>
    <mergeCell ref="B98:M98"/>
    <mergeCell ref="B99:M99"/>
    <mergeCell ref="B69:M69"/>
    <mergeCell ref="B70:M70"/>
    <mergeCell ref="B71:M71"/>
    <mergeCell ref="B72:M72"/>
    <mergeCell ref="B73:M73"/>
    <mergeCell ref="B74:M74"/>
    <mergeCell ref="B75:M75"/>
    <mergeCell ref="B76:M76"/>
    <mergeCell ref="B77:M77"/>
    <mergeCell ref="B80:M80"/>
    <mergeCell ref="B81:M81"/>
    <mergeCell ref="B82:M82"/>
    <mergeCell ref="B91:M91"/>
    <mergeCell ref="B92:M92"/>
    <mergeCell ref="B93:M93"/>
    <mergeCell ref="B41:M41"/>
    <mergeCell ref="B66:M66"/>
    <mergeCell ref="B67:M67"/>
    <mergeCell ref="B68:M68"/>
    <mergeCell ref="B45:M45"/>
    <mergeCell ref="B46:M46"/>
    <mergeCell ref="B47:M47"/>
    <mergeCell ref="B48:M48"/>
    <mergeCell ref="B49:M49"/>
    <mergeCell ref="B50:M50"/>
    <mergeCell ref="B52:M52"/>
    <mergeCell ref="B53:M53"/>
    <mergeCell ref="B54:M54"/>
    <mergeCell ref="B55:M55"/>
    <mergeCell ref="B56:M56"/>
    <mergeCell ref="B57:M57"/>
    <mergeCell ref="B58:M58"/>
    <mergeCell ref="B59:M59"/>
    <mergeCell ref="B60:M60"/>
    <mergeCell ref="B61:M61"/>
    <mergeCell ref="B62:M62"/>
    <mergeCell ref="B63:M63"/>
    <mergeCell ref="B64:M64"/>
    <mergeCell ref="B65:M65"/>
    <mergeCell ref="B20:M20"/>
    <mergeCell ref="B21:M21"/>
    <mergeCell ref="B25:M25"/>
    <mergeCell ref="B26:M26"/>
    <mergeCell ref="B33:M33"/>
    <mergeCell ref="B34:M34"/>
    <mergeCell ref="B35:M35"/>
    <mergeCell ref="B36:M36"/>
    <mergeCell ref="B37:M37"/>
    <mergeCell ref="B24:M24"/>
    <mergeCell ref="B3:H3"/>
    <mergeCell ref="B27:M27"/>
    <mergeCell ref="B28:M28"/>
    <mergeCell ref="B5:C5"/>
    <mergeCell ref="F9:G9"/>
    <mergeCell ref="F11:G11"/>
    <mergeCell ref="G6:M7"/>
    <mergeCell ref="B42:M42"/>
    <mergeCell ref="A150:Q150"/>
    <mergeCell ref="B23:M23"/>
    <mergeCell ref="A78:A79"/>
    <mergeCell ref="B78:M79"/>
    <mergeCell ref="N78:N79"/>
    <mergeCell ref="O78:O79"/>
    <mergeCell ref="P78:P79"/>
    <mergeCell ref="B94:M94"/>
    <mergeCell ref="B87:M87"/>
    <mergeCell ref="B88:M88"/>
    <mergeCell ref="B101:M101"/>
    <mergeCell ref="A146:Q146"/>
    <mergeCell ref="B43:M43"/>
    <mergeCell ref="B29:M29"/>
    <mergeCell ref="B30:M30"/>
    <mergeCell ref="B31:M31"/>
    <mergeCell ref="A13:A14"/>
    <mergeCell ref="B13:M14"/>
    <mergeCell ref="N13:N14"/>
    <mergeCell ref="O13:O14"/>
    <mergeCell ref="P13:P14"/>
    <mergeCell ref="Q13:Q14"/>
    <mergeCell ref="Q78:Q79"/>
    <mergeCell ref="B89:M89"/>
    <mergeCell ref="B90:M90"/>
    <mergeCell ref="B83:M83"/>
    <mergeCell ref="B84:M84"/>
    <mergeCell ref="B85:M85"/>
    <mergeCell ref="B86:M86"/>
    <mergeCell ref="B15:M15"/>
    <mergeCell ref="B16:M16"/>
    <mergeCell ref="B17:M17"/>
    <mergeCell ref="B44:M44"/>
    <mergeCell ref="B38:M38"/>
    <mergeCell ref="B39:M39"/>
    <mergeCell ref="B40:M40"/>
    <mergeCell ref="B22:M22"/>
    <mergeCell ref="B32:M32"/>
    <mergeCell ref="B18:M18"/>
    <mergeCell ref="B19:M19"/>
    <mergeCell ref="F188:Q190"/>
    <mergeCell ref="A188:E189"/>
    <mergeCell ref="A148:Q148"/>
    <mergeCell ref="F153:Q154"/>
    <mergeCell ref="F157:R157"/>
    <mergeCell ref="F160:Q160"/>
    <mergeCell ref="F174:Q175"/>
    <mergeCell ref="F163:Q164"/>
    <mergeCell ref="F167:Q168"/>
    <mergeCell ref="R167:R168"/>
    <mergeCell ref="F171:Q171"/>
    <mergeCell ref="F178:Q179"/>
    <mergeCell ref="F182:Q183"/>
    <mergeCell ref="F186:Q186"/>
  </mergeCells>
  <printOptions horizontalCentered="1"/>
  <pageMargins left="0.7" right="0.7" top="0.75" bottom="0.75" header="0.3" footer="0.3"/>
  <pageSetup scale="32" fitToHeight="0" orientation="portrait" r:id="rId1"/>
  <headerFooter alignWithMargins="0"/>
  <rowBreaks count="2" manualBreakCount="2">
    <brk id="77" max="16383" man="1"/>
    <brk id="138" max="16383" man="1"/>
  </rowBreaks>
  <ignoredErrors>
    <ignoredError sqref="F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Audit Supp</vt:lpstr>
      <vt:lpstr>'Audit Supp'!Print_Area</vt:lpstr>
    </vt:vector>
  </TitlesOfParts>
  <Company>California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Green</dc:creator>
  <cp:lastModifiedBy>Dung Tran</cp:lastModifiedBy>
  <cp:lastPrinted>2018-06-05T14:42:35Z</cp:lastPrinted>
  <dcterms:created xsi:type="dcterms:W3CDTF">2013-11-04T18:43:57Z</dcterms:created>
  <dcterms:modified xsi:type="dcterms:W3CDTF">2023-02-14T23:02:45Z</dcterms:modified>
</cp:coreProperties>
</file>